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/>
  <mc:AlternateContent xmlns:mc="http://schemas.openxmlformats.org/markup-compatibility/2006">
    <mc:Choice Requires="x15">
      <x15ac:absPath xmlns:x15ac="http://schemas.microsoft.com/office/spreadsheetml/2010/11/ac" url="https://agevap2.sharepoint.com/sites/Agedoce/Documentos Compartilhados/12 - Documentos Expedidos/Ato Convocatório/2024/Ato Convocatório xx-2024 - RIO VIVO L2 e 3/07 - Termo de Referência/"/>
    </mc:Choice>
  </mc:AlternateContent>
  <xr:revisionPtr revIDLastSave="0" documentId="8_{38D3FC66-75B8-49F5-A2C6-4E931B2B1F63}" xr6:coauthVersionLast="47" xr6:coauthVersionMax="47" xr10:uidLastSave="{00000000-0000-0000-0000-000000000000}"/>
  <bookViews>
    <workbookView xWindow="22932" yWindow="-108" windowWidth="23256" windowHeight="12456" firstSheet="2" activeTab="2" xr2:uid="{22482156-E5FC-4786-BC67-166E08D42DBA}"/>
  </bookViews>
  <sheets>
    <sheet name="CAPA" sheetId="16" r:id="rId1"/>
    <sheet name="COMPOSIÇÃO DE CUSTOS - LOTE 2" sheetId="19" r:id="rId2"/>
    <sheet name="CRON LOTE 2" sheetId="22" r:id="rId3"/>
    <sheet name="EQUIPE PERMANENTE" sheetId="27" r:id="rId4"/>
    <sheet name="ENCARGOS SOCIAIS" sheetId="2" r:id="rId5"/>
    <sheet name="DESPESAS DIVERSAS I" sheetId="28" r:id="rId6"/>
    <sheet name="DESPESAS DIVERSAS II" sheetId="29" r:id="rId7"/>
    <sheet name="SERVIÇOS TÉCNICOS" sheetId="30" r:id="rId8"/>
    <sheet name="FATOR K" sheetId="12" r:id="rId9"/>
    <sheet name="REFERÊNCIAS" sheetId="21" r:id="rId10"/>
  </sheets>
  <definedNames>
    <definedName name="_xlnm.Print_Area" localSheetId="2">'CRON LOTE 2'!$A$1:$J$52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2" l="1"/>
  <c r="K23" i="27"/>
  <c r="P43" i="27"/>
  <c r="N43" i="27"/>
  <c r="L43" i="27"/>
  <c r="R42" i="27"/>
  <c r="N42" i="27"/>
  <c r="L42" i="27"/>
  <c r="T47" i="27"/>
  <c r="R47" i="27"/>
  <c r="P47" i="27"/>
  <c r="N47" i="27"/>
  <c r="J47" i="27"/>
  <c r="H47" i="27"/>
  <c r="F47" i="27"/>
  <c r="T46" i="27"/>
  <c r="P46" i="27"/>
  <c r="L46" i="27"/>
  <c r="J46" i="27"/>
  <c r="H46" i="27"/>
  <c r="F46" i="27"/>
  <c r="D47" i="27"/>
  <c r="D46" i="27"/>
  <c r="C4" i="2"/>
  <c r="T61" i="27"/>
  <c r="T60" i="27"/>
  <c r="T59" i="27"/>
  <c r="U54" i="27"/>
  <c r="R61" i="27"/>
  <c r="R60" i="27"/>
  <c r="R59" i="27"/>
  <c r="S54" i="27"/>
  <c r="P61" i="27"/>
  <c r="P60" i="27"/>
  <c r="P59" i="27"/>
  <c r="Q54" i="27"/>
  <c r="N61" i="27"/>
  <c r="N60" i="27"/>
  <c r="N59" i="27"/>
  <c r="O54" i="27"/>
  <c r="L61" i="27"/>
  <c r="L60" i="27"/>
  <c r="L59" i="27"/>
  <c r="M54" i="27"/>
  <c r="J61" i="27"/>
  <c r="J60" i="27"/>
  <c r="J59" i="27"/>
  <c r="K54" i="27"/>
  <c r="H61" i="27"/>
  <c r="H60" i="27"/>
  <c r="H59" i="27"/>
  <c r="I54" i="27"/>
  <c r="F61" i="27"/>
  <c r="F60" i="27"/>
  <c r="F59" i="27"/>
  <c r="G54" i="27"/>
  <c r="D61" i="27"/>
  <c r="D60" i="27"/>
  <c r="D59" i="27"/>
  <c r="E54" i="27"/>
  <c r="R43" i="27"/>
  <c r="R46" i="27"/>
  <c r="N44" i="27"/>
  <c r="N45" i="27"/>
  <c r="N46" i="27"/>
  <c r="L47" i="27"/>
  <c r="T42" i="27"/>
  <c r="P42" i="27"/>
  <c r="J43" i="27"/>
  <c r="J45" i="27"/>
  <c r="J42" i="27"/>
  <c r="H43" i="27"/>
  <c r="H45" i="27"/>
  <c r="H42" i="27"/>
  <c r="F43" i="27"/>
  <c r="F45" i="27"/>
  <c r="F42" i="27"/>
  <c r="D43" i="27"/>
  <c r="D42" i="27"/>
  <c r="H14" i="27"/>
  <c r="I14" i="27" s="1"/>
  <c r="T38" i="27"/>
  <c r="U38" i="27" s="1"/>
  <c r="T37" i="27"/>
  <c r="U37" i="27" s="1"/>
  <c r="T35" i="27"/>
  <c r="U35" i="27" s="1"/>
  <c r="T34" i="27"/>
  <c r="U34" i="27" s="1"/>
  <c r="T33" i="27"/>
  <c r="U33" i="27" s="1"/>
  <c r="T32" i="27"/>
  <c r="U32" i="27" s="1"/>
  <c r="T31" i="27"/>
  <c r="U31" i="27" s="1"/>
  <c r="T29" i="27"/>
  <c r="U29" i="27" s="1"/>
  <c r="T28" i="27"/>
  <c r="U28" i="27" s="1"/>
  <c r="T27" i="27"/>
  <c r="U27" i="27" s="1"/>
  <c r="T26" i="27"/>
  <c r="U26" i="27" s="1"/>
  <c r="T25" i="27"/>
  <c r="U25" i="27" s="1"/>
  <c r="T24" i="27"/>
  <c r="U24" i="27" s="1"/>
  <c r="T23" i="27"/>
  <c r="U23" i="27" s="1"/>
  <c r="T21" i="27"/>
  <c r="U21" i="27" s="1"/>
  <c r="T20" i="27"/>
  <c r="U20" i="27" s="1"/>
  <c r="T19" i="27"/>
  <c r="U19" i="27" s="1"/>
  <c r="T18" i="27"/>
  <c r="U18" i="27" s="1"/>
  <c r="T17" i="27"/>
  <c r="U17" i="27" s="1"/>
  <c r="T16" i="27"/>
  <c r="U16" i="27" s="1"/>
  <c r="T15" i="27"/>
  <c r="U15" i="27" s="1"/>
  <c r="T13" i="27"/>
  <c r="U13" i="27" s="1"/>
  <c r="R38" i="27"/>
  <c r="S38" i="27" s="1"/>
  <c r="R37" i="27"/>
  <c r="S37" i="27" s="1"/>
  <c r="R35" i="27"/>
  <c r="S35" i="27" s="1"/>
  <c r="R34" i="27"/>
  <c r="S34" i="27" s="1"/>
  <c r="R33" i="27"/>
  <c r="S33" i="27" s="1"/>
  <c r="R32" i="27"/>
  <c r="S32" i="27" s="1"/>
  <c r="R31" i="27"/>
  <c r="S31" i="27" s="1"/>
  <c r="R29" i="27"/>
  <c r="S29" i="27" s="1"/>
  <c r="R28" i="27"/>
  <c r="S28" i="27" s="1"/>
  <c r="R27" i="27"/>
  <c r="S27" i="27" s="1"/>
  <c r="R26" i="27"/>
  <c r="S26" i="27" s="1"/>
  <c r="R25" i="27"/>
  <c r="S25" i="27" s="1"/>
  <c r="R24" i="27"/>
  <c r="S24" i="27" s="1"/>
  <c r="R23" i="27"/>
  <c r="S23" i="27" s="1"/>
  <c r="R21" i="27"/>
  <c r="S21" i="27" s="1"/>
  <c r="R20" i="27"/>
  <c r="S20" i="27" s="1"/>
  <c r="R19" i="27"/>
  <c r="S19" i="27" s="1"/>
  <c r="R18" i="27"/>
  <c r="S18" i="27" s="1"/>
  <c r="R17" i="27"/>
  <c r="S17" i="27" s="1"/>
  <c r="R16" i="27"/>
  <c r="S16" i="27" s="1"/>
  <c r="R15" i="27"/>
  <c r="S15" i="27" s="1"/>
  <c r="R14" i="27"/>
  <c r="S14" i="27" s="1"/>
  <c r="R13" i="27"/>
  <c r="S13" i="27" s="1"/>
  <c r="P38" i="27"/>
  <c r="Q38" i="27" s="1"/>
  <c r="P37" i="27"/>
  <c r="Q37" i="27" s="1"/>
  <c r="P35" i="27"/>
  <c r="Q35" i="27" s="1"/>
  <c r="P34" i="27"/>
  <c r="Q34" i="27" s="1"/>
  <c r="P33" i="27"/>
  <c r="Q33" i="27" s="1"/>
  <c r="P32" i="27"/>
  <c r="Q32" i="27" s="1"/>
  <c r="P31" i="27"/>
  <c r="Q31" i="27" s="1"/>
  <c r="P29" i="27"/>
  <c r="Q29" i="27" s="1"/>
  <c r="P28" i="27"/>
  <c r="Q28" i="27" s="1"/>
  <c r="P27" i="27"/>
  <c r="Q27" i="27" s="1"/>
  <c r="P26" i="27"/>
  <c r="Q26" i="27" s="1"/>
  <c r="P25" i="27"/>
  <c r="Q25" i="27" s="1"/>
  <c r="P24" i="27"/>
  <c r="Q24" i="27" s="1"/>
  <c r="P23" i="27"/>
  <c r="Q23" i="27" s="1"/>
  <c r="P21" i="27"/>
  <c r="Q21" i="27" s="1"/>
  <c r="P20" i="27"/>
  <c r="Q20" i="27" s="1"/>
  <c r="P19" i="27"/>
  <c r="Q19" i="27" s="1"/>
  <c r="P18" i="27"/>
  <c r="Q18" i="27" s="1"/>
  <c r="P17" i="27"/>
  <c r="Q17" i="27" s="1"/>
  <c r="P16" i="27"/>
  <c r="Q16" i="27" s="1"/>
  <c r="P15" i="27"/>
  <c r="Q15" i="27" s="1"/>
  <c r="P13" i="27"/>
  <c r="Q13" i="27" s="1"/>
  <c r="N38" i="27"/>
  <c r="O38" i="27" s="1"/>
  <c r="N37" i="27"/>
  <c r="O37" i="27" s="1"/>
  <c r="N35" i="27"/>
  <c r="O35" i="27" s="1"/>
  <c r="N34" i="27"/>
  <c r="O34" i="27" s="1"/>
  <c r="N33" i="27"/>
  <c r="O33" i="27" s="1"/>
  <c r="N32" i="27"/>
  <c r="O32" i="27" s="1"/>
  <c r="N31" i="27"/>
  <c r="O31" i="27" s="1"/>
  <c r="N29" i="27"/>
  <c r="O29" i="27" s="1"/>
  <c r="N28" i="27"/>
  <c r="O28" i="27" s="1"/>
  <c r="N27" i="27"/>
  <c r="O27" i="27" s="1"/>
  <c r="N26" i="27"/>
  <c r="O26" i="27" s="1"/>
  <c r="N25" i="27"/>
  <c r="O25" i="27" s="1"/>
  <c r="N24" i="27"/>
  <c r="O24" i="27" s="1"/>
  <c r="N23" i="27"/>
  <c r="O23" i="27" s="1"/>
  <c r="N21" i="27"/>
  <c r="O21" i="27" s="1"/>
  <c r="N20" i="27"/>
  <c r="O20" i="27" s="1"/>
  <c r="N19" i="27"/>
  <c r="O19" i="27" s="1"/>
  <c r="N18" i="27"/>
  <c r="O18" i="27" s="1"/>
  <c r="N17" i="27"/>
  <c r="O17" i="27" s="1"/>
  <c r="N16" i="27"/>
  <c r="O16" i="27" s="1"/>
  <c r="N15" i="27"/>
  <c r="O15" i="27" s="1"/>
  <c r="N13" i="27"/>
  <c r="O13" i="27" s="1"/>
  <c r="L38" i="27"/>
  <c r="M38" i="27" s="1"/>
  <c r="L37" i="27"/>
  <c r="M37" i="27" s="1"/>
  <c r="L35" i="27"/>
  <c r="M35" i="27" s="1"/>
  <c r="L34" i="27"/>
  <c r="M34" i="27" s="1"/>
  <c r="L33" i="27"/>
  <c r="M33" i="27" s="1"/>
  <c r="L32" i="27"/>
  <c r="M32" i="27" s="1"/>
  <c r="L31" i="27"/>
  <c r="M31" i="27" s="1"/>
  <c r="L29" i="27"/>
  <c r="M29" i="27" s="1"/>
  <c r="L28" i="27"/>
  <c r="M28" i="27" s="1"/>
  <c r="L27" i="27"/>
  <c r="M27" i="27" s="1"/>
  <c r="L26" i="27"/>
  <c r="M26" i="27" s="1"/>
  <c r="L25" i="27"/>
  <c r="M25" i="27" s="1"/>
  <c r="L24" i="27"/>
  <c r="M24" i="27" s="1"/>
  <c r="L23" i="27"/>
  <c r="M23" i="27" s="1"/>
  <c r="L21" i="27"/>
  <c r="M21" i="27" s="1"/>
  <c r="L20" i="27"/>
  <c r="M20" i="27" s="1"/>
  <c r="L19" i="27"/>
  <c r="M19" i="27" s="1"/>
  <c r="L18" i="27"/>
  <c r="M18" i="27" s="1"/>
  <c r="L17" i="27"/>
  <c r="M17" i="27" s="1"/>
  <c r="L16" i="27"/>
  <c r="M16" i="27" s="1"/>
  <c r="L15" i="27"/>
  <c r="M15" i="27" s="1"/>
  <c r="L13" i="27"/>
  <c r="M13" i="27" s="1"/>
  <c r="J38" i="27"/>
  <c r="K38" i="27" s="1"/>
  <c r="J37" i="27"/>
  <c r="K37" i="27" s="1"/>
  <c r="J35" i="27"/>
  <c r="K35" i="27" s="1"/>
  <c r="J34" i="27"/>
  <c r="K34" i="27" s="1"/>
  <c r="J33" i="27"/>
  <c r="K33" i="27" s="1"/>
  <c r="J32" i="27"/>
  <c r="K32" i="27" s="1"/>
  <c r="J31" i="27"/>
  <c r="K31" i="27" s="1"/>
  <c r="J29" i="27"/>
  <c r="K29" i="27" s="1"/>
  <c r="J28" i="27"/>
  <c r="K28" i="27" s="1"/>
  <c r="J27" i="27"/>
  <c r="K27" i="27" s="1"/>
  <c r="J26" i="27"/>
  <c r="K26" i="27" s="1"/>
  <c r="J25" i="27"/>
  <c r="K25" i="27" s="1"/>
  <c r="J24" i="27"/>
  <c r="K24" i="27" s="1"/>
  <c r="J23" i="27"/>
  <c r="J21" i="27"/>
  <c r="K21" i="27" s="1"/>
  <c r="J20" i="27"/>
  <c r="K20" i="27" s="1"/>
  <c r="J19" i="27"/>
  <c r="K19" i="27" s="1"/>
  <c r="J18" i="27"/>
  <c r="K18" i="27" s="1"/>
  <c r="J17" i="27"/>
  <c r="K17" i="27" s="1"/>
  <c r="J16" i="27"/>
  <c r="K16" i="27" s="1"/>
  <c r="J15" i="27"/>
  <c r="K15" i="27" s="1"/>
  <c r="J13" i="27"/>
  <c r="K13" i="27" s="1"/>
  <c r="H38" i="27"/>
  <c r="I38" i="27" s="1"/>
  <c r="H37" i="27"/>
  <c r="I37" i="27" s="1"/>
  <c r="H35" i="27"/>
  <c r="I35" i="27" s="1"/>
  <c r="H34" i="27"/>
  <c r="I34" i="27" s="1"/>
  <c r="H33" i="27"/>
  <c r="I33" i="27" s="1"/>
  <c r="H32" i="27"/>
  <c r="I32" i="27" s="1"/>
  <c r="H31" i="27"/>
  <c r="I31" i="27" s="1"/>
  <c r="H29" i="27"/>
  <c r="I29" i="27" s="1"/>
  <c r="H28" i="27"/>
  <c r="I28" i="27" s="1"/>
  <c r="H27" i="27"/>
  <c r="I27" i="27" s="1"/>
  <c r="H26" i="27"/>
  <c r="I26" i="27" s="1"/>
  <c r="H25" i="27"/>
  <c r="I25" i="27" s="1"/>
  <c r="H24" i="27"/>
  <c r="I24" i="27" s="1"/>
  <c r="H23" i="27"/>
  <c r="I23" i="27" s="1"/>
  <c r="H21" i="27"/>
  <c r="I21" i="27" s="1"/>
  <c r="H20" i="27"/>
  <c r="I20" i="27" s="1"/>
  <c r="H19" i="27"/>
  <c r="I19" i="27" s="1"/>
  <c r="H18" i="27"/>
  <c r="I18" i="27" s="1"/>
  <c r="H17" i="27"/>
  <c r="I17" i="27" s="1"/>
  <c r="H16" i="27"/>
  <c r="I16" i="27" s="1"/>
  <c r="H15" i="27"/>
  <c r="I15" i="27" s="1"/>
  <c r="H13" i="27"/>
  <c r="I13" i="27" s="1"/>
  <c r="F38" i="27"/>
  <c r="G38" i="27" s="1"/>
  <c r="F37" i="27"/>
  <c r="G37" i="27" s="1"/>
  <c r="F35" i="27"/>
  <c r="G35" i="27" s="1"/>
  <c r="F34" i="27"/>
  <c r="G34" i="27" s="1"/>
  <c r="F33" i="27"/>
  <c r="G33" i="27" s="1"/>
  <c r="F32" i="27"/>
  <c r="G32" i="27" s="1"/>
  <c r="F31" i="27"/>
  <c r="G31" i="27" s="1"/>
  <c r="F29" i="27"/>
  <c r="G29" i="27" s="1"/>
  <c r="F28" i="27"/>
  <c r="G28" i="27" s="1"/>
  <c r="F27" i="27"/>
  <c r="G27" i="27" s="1"/>
  <c r="F26" i="27"/>
  <c r="G26" i="27" s="1"/>
  <c r="F25" i="27"/>
  <c r="G25" i="27" s="1"/>
  <c r="F24" i="27"/>
  <c r="G24" i="27" s="1"/>
  <c r="F23" i="27"/>
  <c r="G23" i="27" s="1"/>
  <c r="F21" i="27"/>
  <c r="G21" i="27" s="1"/>
  <c r="F20" i="27"/>
  <c r="G20" i="27" s="1"/>
  <c r="F19" i="27"/>
  <c r="G19" i="27" s="1"/>
  <c r="F18" i="27"/>
  <c r="G18" i="27" s="1"/>
  <c r="F17" i="27"/>
  <c r="G17" i="27" s="1"/>
  <c r="F16" i="27"/>
  <c r="G16" i="27" s="1"/>
  <c r="F15" i="27"/>
  <c r="G15" i="27" s="1"/>
  <c r="F14" i="27"/>
  <c r="G14" i="27" s="1"/>
  <c r="F13" i="27"/>
  <c r="G13" i="27" s="1"/>
  <c r="D38" i="27"/>
  <c r="E38" i="27" s="1"/>
  <c r="D37" i="27"/>
  <c r="E37" i="27" s="1"/>
  <c r="D35" i="27"/>
  <c r="E35" i="27" s="1"/>
  <c r="D34" i="27"/>
  <c r="E34" i="27" s="1"/>
  <c r="D33" i="27"/>
  <c r="E33" i="27" s="1"/>
  <c r="D32" i="27"/>
  <c r="E32" i="27" s="1"/>
  <c r="D31" i="27"/>
  <c r="E31" i="27" s="1"/>
  <c r="D29" i="27"/>
  <c r="E29" i="27" s="1"/>
  <c r="D28" i="27"/>
  <c r="E28" i="27" s="1"/>
  <c r="D27" i="27"/>
  <c r="E27" i="27" s="1"/>
  <c r="D26" i="27"/>
  <c r="E26" i="27" s="1"/>
  <c r="D25" i="27"/>
  <c r="E25" i="27" s="1"/>
  <c r="D24" i="27"/>
  <c r="E24" i="27" s="1"/>
  <c r="D23" i="27"/>
  <c r="E23" i="27" s="1"/>
  <c r="D21" i="27"/>
  <c r="E21" i="27" s="1"/>
  <c r="D20" i="27"/>
  <c r="E20" i="27" s="1"/>
  <c r="D19" i="27"/>
  <c r="E19" i="27" s="1"/>
  <c r="D18" i="27"/>
  <c r="E18" i="27" s="1"/>
  <c r="D17" i="27"/>
  <c r="E17" i="27" s="1"/>
  <c r="D16" i="27"/>
  <c r="E16" i="27" s="1"/>
  <c r="D15" i="27"/>
  <c r="E15" i="27" s="1"/>
  <c r="D14" i="27"/>
  <c r="E14" i="27" s="1"/>
  <c r="D13" i="27"/>
  <c r="E13" i="27" s="1"/>
  <c r="C18" i="22"/>
  <c r="D18" i="22" s="1"/>
  <c r="F18" i="22" s="1"/>
  <c r="K55" i="27"/>
  <c r="I56" i="27"/>
  <c r="J11" i="12"/>
  <c r="K10" i="12" s="1"/>
  <c r="S57" i="27" s="1"/>
  <c r="T44" i="27"/>
  <c r="P44" i="27"/>
  <c r="L44" i="27"/>
  <c r="C28" i="2"/>
  <c r="C22" i="2"/>
  <c r="C14" i="2"/>
  <c r="E36" i="27" l="1"/>
  <c r="R58" i="27"/>
  <c r="Q36" i="27"/>
  <c r="K19" i="12"/>
  <c r="C9" i="29" s="1"/>
  <c r="O56" i="27"/>
  <c r="E57" i="27"/>
  <c r="K57" i="27"/>
  <c r="U56" i="27"/>
  <c r="F58" i="27"/>
  <c r="Q57" i="27"/>
  <c r="L58" i="27"/>
  <c r="E55" i="27"/>
  <c r="Q55" i="27"/>
  <c r="E56" i="27"/>
  <c r="K56" i="27"/>
  <c r="Q56" i="27"/>
  <c r="D58" i="27"/>
  <c r="J58" i="27"/>
  <c r="P58" i="27"/>
  <c r="I55" i="27"/>
  <c r="O55" i="27"/>
  <c r="U55" i="27"/>
  <c r="K16" i="12"/>
  <c r="G55" i="27"/>
  <c r="M55" i="27"/>
  <c r="S55" i="27"/>
  <c r="K18" i="12"/>
  <c r="H58" i="27"/>
  <c r="N58" i="27"/>
  <c r="T58" i="27"/>
  <c r="K17" i="12"/>
  <c r="G56" i="27"/>
  <c r="M56" i="27"/>
  <c r="S56" i="27"/>
  <c r="I57" i="27"/>
  <c r="O57" i="27"/>
  <c r="U57" i="27"/>
  <c r="G57" i="27"/>
  <c r="M57" i="27"/>
  <c r="O30" i="27"/>
  <c r="G30" i="27"/>
  <c r="E30" i="27"/>
  <c r="G36" i="27"/>
  <c r="G22" i="27"/>
  <c r="G12" i="27"/>
  <c r="I12" i="27"/>
  <c r="S36" i="27"/>
  <c r="Q30" i="27"/>
  <c r="I30" i="27"/>
  <c r="R44" i="27"/>
  <c r="D44" i="27"/>
  <c r="O48" i="27"/>
  <c r="N48" i="27"/>
  <c r="T43" i="27"/>
  <c r="C6" i="28"/>
  <c r="F9" i="29"/>
  <c r="O36" i="27"/>
  <c r="M36" i="27"/>
  <c r="I36" i="27"/>
  <c r="K30" i="27"/>
  <c r="M30" i="27"/>
  <c r="E12" i="27"/>
  <c r="E22" i="27"/>
  <c r="I22" i="27"/>
  <c r="K22" i="27"/>
  <c r="M22" i="27"/>
  <c r="O22" i="27"/>
  <c r="Q22" i="27"/>
  <c r="S12" i="27"/>
  <c r="S22" i="27"/>
  <c r="S30" i="27"/>
  <c r="U22" i="27"/>
  <c r="U30" i="27"/>
  <c r="K36" i="27"/>
  <c r="U36" i="27"/>
  <c r="D36" i="27"/>
  <c r="F36" i="27"/>
  <c r="P36" i="27"/>
  <c r="J36" i="27"/>
  <c r="R36" i="27"/>
  <c r="T14" i="27"/>
  <c r="P14" i="27"/>
  <c r="N14" i="27"/>
  <c r="L14" i="27"/>
  <c r="J14" i="27"/>
  <c r="N36" i="27"/>
  <c r="H36" i="27"/>
  <c r="T30" i="27"/>
  <c r="T22" i="27"/>
  <c r="T36" i="27"/>
  <c r="H22" i="27"/>
  <c r="L22" i="27"/>
  <c r="H30" i="27"/>
  <c r="F30" i="27"/>
  <c r="N30" i="27"/>
  <c r="L30" i="27"/>
  <c r="J22" i="27"/>
  <c r="F12" i="27"/>
  <c r="L36" i="27"/>
  <c r="N22" i="27"/>
  <c r="R22" i="27"/>
  <c r="P22" i="27"/>
  <c r="R12" i="27"/>
  <c r="H12" i="27"/>
  <c r="P30" i="27"/>
  <c r="J30" i="27"/>
  <c r="R30" i="27"/>
  <c r="F22" i="27"/>
  <c r="D30" i="27"/>
  <c r="D22" i="27"/>
  <c r="D12" i="27"/>
  <c r="C31" i="2"/>
  <c r="D45" i="27"/>
  <c r="S39" i="27" l="1"/>
  <c r="B6" i="28"/>
  <c r="E6" i="28"/>
  <c r="E7" i="28" s="1"/>
  <c r="C26" i="29"/>
  <c r="C27" i="29" s="1"/>
  <c r="F37" i="19" s="1"/>
  <c r="I37" i="19" s="1"/>
  <c r="C35" i="29"/>
  <c r="C36" i="29" s="1"/>
  <c r="F38" i="19" s="1"/>
  <c r="I38" i="19" s="1"/>
  <c r="F35" i="29"/>
  <c r="F36" i="29" s="1"/>
  <c r="F39" i="19" s="1"/>
  <c r="I39" i="19" s="1"/>
  <c r="F18" i="29"/>
  <c r="F19" i="29" s="1"/>
  <c r="F36" i="19" s="1"/>
  <c r="I36" i="19" s="1"/>
  <c r="G7" i="30"/>
  <c r="H7" i="30" s="1"/>
  <c r="G6" i="30"/>
  <c r="H6" i="30" s="1"/>
  <c r="G5" i="30"/>
  <c r="H5" i="30" s="1"/>
  <c r="G39" i="27"/>
  <c r="E39" i="27"/>
  <c r="N12" i="27"/>
  <c r="O14" i="27"/>
  <c r="O12" i="27" s="1"/>
  <c r="O39" i="27" s="1"/>
  <c r="O50" i="27" s="1"/>
  <c r="P12" i="27"/>
  <c r="P39" i="27" s="1"/>
  <c r="Q14" i="27"/>
  <c r="Q12" i="27" s="1"/>
  <c r="Q39" i="27" s="1"/>
  <c r="T12" i="27"/>
  <c r="T39" i="27" s="1"/>
  <c r="U14" i="27"/>
  <c r="U12" i="27" s="1"/>
  <c r="U39" i="27" s="1"/>
  <c r="J12" i="27"/>
  <c r="J39" i="27" s="1"/>
  <c r="K14" i="27"/>
  <c r="K12" i="27" s="1"/>
  <c r="K39" i="27" s="1"/>
  <c r="L12" i="27"/>
  <c r="L39" i="27" s="1"/>
  <c r="M14" i="27"/>
  <c r="M12" i="27" s="1"/>
  <c r="M39" i="27" s="1"/>
  <c r="I39" i="27"/>
  <c r="D48" i="27"/>
  <c r="E48" i="27"/>
  <c r="C10" i="29"/>
  <c r="F10" i="29"/>
  <c r="H39" i="27"/>
  <c r="N39" i="27"/>
  <c r="N50" i="27" s="1"/>
  <c r="O53" i="27" s="1"/>
  <c r="R39" i="27"/>
  <c r="F39" i="27"/>
  <c r="D39" i="27"/>
  <c r="F34" i="19" l="1"/>
  <c r="I34" i="19" s="1"/>
  <c r="F32" i="19"/>
  <c r="I32" i="19" s="1"/>
  <c r="F33" i="19"/>
  <c r="I33" i="19" s="1"/>
  <c r="I35" i="19"/>
  <c r="F22" i="19"/>
  <c r="I22" i="19" s="1"/>
  <c r="E50" i="27"/>
  <c r="D50" i="27"/>
  <c r="E53" i="27" s="1"/>
  <c r="D62" i="27" s="1"/>
  <c r="D64" i="27" s="1"/>
  <c r="F6" i="19" s="1"/>
  <c r="F23" i="19"/>
  <c r="I23" i="19" s="1"/>
  <c r="N62" i="27"/>
  <c r="N64" i="27" s="1"/>
  <c r="G48" i="27"/>
  <c r="G50" i="27" s="1"/>
  <c r="F44" i="27"/>
  <c r="F48" i="27" s="1"/>
  <c r="F50" i="27" s="1"/>
  <c r="G53" i="27" s="1"/>
  <c r="I48" i="27"/>
  <c r="I50" i="27" s="1"/>
  <c r="H44" i="27"/>
  <c r="H48" i="27" s="1"/>
  <c r="H50" i="27" s="1"/>
  <c r="I53" i="27" s="1"/>
  <c r="T45" i="27"/>
  <c r="T48" i="27" s="1"/>
  <c r="T50" i="27" s="1"/>
  <c r="U53" i="27" s="1"/>
  <c r="U48" i="27"/>
  <c r="U50" i="27" s="1"/>
  <c r="R45" i="27"/>
  <c r="R48" i="27" s="1"/>
  <c r="R50" i="27" s="1"/>
  <c r="S53" i="27" s="1"/>
  <c r="S48" i="27"/>
  <c r="S50" i="27" s="1"/>
  <c r="P45" i="27"/>
  <c r="P48" i="27" s="1"/>
  <c r="P50" i="27" s="1"/>
  <c r="Q53" i="27" s="1"/>
  <c r="Q48" i="27"/>
  <c r="Q50" i="27" s="1"/>
  <c r="K48" i="27"/>
  <c r="K50" i="27" s="1"/>
  <c r="J44" i="27"/>
  <c r="J48" i="27" s="1"/>
  <c r="J50" i="27" s="1"/>
  <c r="K53" i="27" s="1"/>
  <c r="L45" i="27"/>
  <c r="L48" i="27" s="1"/>
  <c r="L50" i="27" s="1"/>
  <c r="M53" i="27" s="1"/>
  <c r="M48" i="27"/>
  <c r="M50" i="27" s="1"/>
  <c r="C7" i="28"/>
  <c r="F20" i="19" s="1"/>
  <c r="I31" i="19" l="1"/>
  <c r="I41" i="19" s="1"/>
  <c r="L62" i="27"/>
  <c r="L64" i="27" s="1"/>
  <c r="F10" i="19" s="1"/>
  <c r="I10" i="19" s="1"/>
  <c r="J62" i="27"/>
  <c r="P62" i="27"/>
  <c r="P64" i="27" s="1"/>
  <c r="F62" i="27"/>
  <c r="F64" i="27" s="1"/>
  <c r="I6" i="19"/>
  <c r="T62" i="27"/>
  <c r="T64" i="27" s="1"/>
  <c r="H62" i="27"/>
  <c r="H64" i="27" s="1"/>
  <c r="F11" i="19"/>
  <c r="I11" i="19" s="1"/>
  <c r="R62" i="27"/>
  <c r="R64" i="27" s="1"/>
  <c r="B7" i="28"/>
  <c r="F19" i="19" s="1"/>
  <c r="I20" i="19"/>
  <c r="J64" i="27" l="1"/>
  <c r="F9" i="19" s="1"/>
  <c r="I9" i="19" s="1"/>
  <c r="J33" i="19"/>
  <c r="I43" i="19"/>
  <c r="E38" i="22" s="1"/>
  <c r="J36" i="19"/>
  <c r="J41" i="19"/>
  <c r="J38" i="19"/>
  <c r="J32" i="19"/>
  <c r="J39" i="19"/>
  <c r="J34" i="19"/>
  <c r="J37" i="19"/>
  <c r="F21" i="19"/>
  <c r="I21" i="19" s="1"/>
  <c r="F17" i="19"/>
  <c r="I17" i="19" s="1"/>
  <c r="F16" i="19"/>
  <c r="I16" i="19" s="1"/>
  <c r="F14" i="19"/>
  <c r="I14" i="19" s="1"/>
  <c r="F15" i="19"/>
  <c r="I15" i="19" s="1"/>
  <c r="F8" i="19"/>
  <c r="I8" i="19" s="1"/>
  <c r="F12" i="19"/>
  <c r="I12" i="19" s="1"/>
  <c r="F13" i="19"/>
  <c r="I13" i="19" s="1"/>
  <c r="F7" i="19"/>
  <c r="I19" i="19"/>
  <c r="J31" i="19" l="1"/>
  <c r="J35" i="19"/>
  <c r="I38" i="22"/>
  <c r="G38" i="22"/>
  <c r="D38" i="22"/>
  <c r="C38" i="22"/>
  <c r="F38" i="22"/>
  <c r="J16" i="22"/>
  <c r="H16" i="22"/>
  <c r="J38" i="22"/>
  <c r="G16" i="22"/>
  <c r="G18" i="22" s="1"/>
  <c r="I16" i="22"/>
  <c r="H38" i="22"/>
  <c r="I18" i="19"/>
  <c r="I7" i="19"/>
  <c r="I5" i="19" s="1"/>
  <c r="H34" i="22"/>
  <c r="G34" i="22"/>
  <c r="F34" i="22"/>
  <c r="I12" i="22"/>
  <c r="E34" i="22"/>
  <c r="E42" i="22" s="1"/>
  <c r="J12" i="22"/>
  <c r="D34" i="22"/>
  <c r="G12" i="22"/>
  <c r="C34" i="22"/>
  <c r="D12" i="22"/>
  <c r="D20" i="22" s="1"/>
  <c r="J34" i="22"/>
  <c r="F12" i="22"/>
  <c r="F20" i="22" s="1"/>
  <c r="I34" i="22"/>
  <c r="C12" i="22"/>
  <c r="C20" i="22" s="1"/>
  <c r="C22" i="22" s="1"/>
  <c r="H12" i="22"/>
  <c r="I42" i="22" l="1"/>
  <c r="C42" i="22"/>
  <c r="G42" i="22"/>
  <c r="D42" i="22"/>
  <c r="J42" i="22"/>
  <c r="F42" i="22"/>
  <c r="G20" i="22"/>
  <c r="I20" i="22"/>
  <c r="H18" i="22"/>
  <c r="I18" i="22" s="1"/>
  <c r="J18" i="22" s="1"/>
  <c r="C40" i="22" s="1"/>
  <c r="D40" i="22" s="1"/>
  <c r="E40" i="22" s="1"/>
  <c r="F40" i="22" s="1"/>
  <c r="G40" i="22" s="1"/>
  <c r="H40" i="22" s="1"/>
  <c r="I40" i="22" s="1"/>
  <c r="J40" i="22" s="1"/>
  <c r="H20" i="22"/>
  <c r="J20" i="22"/>
  <c r="H42" i="22"/>
  <c r="D22" i="22"/>
  <c r="F22" i="22" s="1"/>
  <c r="C14" i="22"/>
  <c r="D14" i="22" s="1"/>
  <c r="F14" i="22" s="1"/>
  <c r="G14" i="22" s="1"/>
  <c r="H14" i="22" s="1"/>
  <c r="I14" i="22" s="1"/>
  <c r="J14" i="22" s="1"/>
  <c r="C36" i="22" s="1"/>
  <c r="D36" i="22" s="1"/>
  <c r="E36" i="22" s="1"/>
  <c r="F36" i="22" s="1"/>
  <c r="G36" i="22" s="1"/>
  <c r="H36" i="22" s="1"/>
  <c r="I36" i="22" s="1"/>
  <c r="J36" i="22" s="1"/>
  <c r="I25" i="19"/>
  <c r="G22" i="22" l="1"/>
  <c r="H22" i="22" s="1"/>
  <c r="I22" i="22" s="1"/>
  <c r="J22" i="22" s="1"/>
  <c r="C44" i="22" s="1"/>
  <c r="D44" i="22" s="1"/>
  <c r="E44" i="22" s="1"/>
  <c r="F44" i="22" s="1"/>
  <c r="G44" i="22" s="1"/>
  <c r="H44" i="22" s="1"/>
  <c r="I44" i="22" s="1"/>
  <c r="J44" i="22" s="1"/>
  <c r="J16" i="19"/>
  <c r="J22" i="19"/>
  <c r="I27" i="19"/>
  <c r="I45" i="19" s="1"/>
  <c r="J12" i="19"/>
  <c r="J9" i="19"/>
  <c r="J23" i="19"/>
  <c r="J17" i="19"/>
  <c r="J21" i="19"/>
  <c r="J14" i="19"/>
  <c r="J15" i="19"/>
  <c r="J13" i="19"/>
  <c r="J7" i="19"/>
  <c r="J8" i="19"/>
  <c r="J20" i="19"/>
  <c r="J25" i="19"/>
  <c r="J11" i="19"/>
  <c r="J19" i="19"/>
  <c r="J10" i="19"/>
  <c r="J6" i="19"/>
  <c r="G21" i="22" l="1"/>
  <c r="C13" i="22"/>
  <c r="C15" i="22" s="1"/>
  <c r="F39" i="22"/>
  <c r="G39" i="22"/>
  <c r="F43" i="22"/>
  <c r="H17" i="22"/>
  <c r="J21" i="22"/>
  <c r="D43" i="22"/>
  <c r="H43" i="22"/>
  <c r="E43" i="22"/>
  <c r="H35" i="22"/>
  <c r="E35" i="22"/>
  <c r="J17" i="22"/>
  <c r="I35" i="22"/>
  <c r="D21" i="22"/>
  <c r="H39" i="22"/>
  <c r="I13" i="22"/>
  <c r="C39" i="22"/>
  <c r="C23" i="22"/>
  <c r="D35" i="22"/>
  <c r="J39" i="22"/>
  <c r="J43" i="22"/>
  <c r="F17" i="22"/>
  <c r="G35" i="22"/>
  <c r="E39" i="22"/>
  <c r="G43" i="22"/>
  <c r="C17" i="22"/>
  <c r="C19" i="22" s="1"/>
  <c r="I21" i="22"/>
  <c r="I43" i="22"/>
  <c r="G17" i="22"/>
  <c r="F13" i="22"/>
  <c r="I17" i="22"/>
  <c r="H13" i="22"/>
  <c r="J35" i="22"/>
  <c r="D13" i="22"/>
  <c r="D17" i="22"/>
  <c r="J13" i="22"/>
  <c r="F21" i="22"/>
  <c r="D39" i="22"/>
  <c r="C21" i="22"/>
  <c r="F35" i="22"/>
  <c r="G13" i="22"/>
  <c r="C35" i="22"/>
  <c r="H21" i="22"/>
  <c r="I39" i="22"/>
  <c r="C43" i="22"/>
  <c r="J18" i="19"/>
  <c r="J5" i="19"/>
  <c r="D15" i="22" l="1"/>
  <c r="F15" i="22" s="1"/>
  <c r="G15" i="22" s="1"/>
  <c r="H15" i="22" s="1"/>
  <c r="I15" i="22" s="1"/>
  <c r="J15" i="22" s="1"/>
  <c r="C37" i="22" s="1"/>
  <c r="D37" i="22" s="1"/>
  <c r="E37" i="22" s="1"/>
  <c r="F37" i="22" s="1"/>
  <c r="G37" i="22" s="1"/>
  <c r="H37" i="22" s="1"/>
  <c r="I37" i="22" s="1"/>
  <c r="J37" i="22" s="1"/>
  <c r="D19" i="22"/>
  <c r="F19" i="22" s="1"/>
  <c r="G19" i="22" s="1"/>
  <c r="H19" i="22" s="1"/>
  <c r="I19" i="22" s="1"/>
  <c r="J19" i="22" s="1"/>
  <c r="C41" i="22" s="1"/>
  <c r="D41" i="22" s="1"/>
  <c r="E41" i="22" s="1"/>
  <c r="F41" i="22" s="1"/>
  <c r="G41" i="22" s="1"/>
  <c r="H41" i="22" s="1"/>
  <c r="I41" i="22" s="1"/>
  <c r="J41" i="22" s="1"/>
  <c r="D23" i="22"/>
  <c r="F23" i="22" s="1"/>
  <c r="G23" i="22" s="1"/>
  <c r="H23" i="22" s="1"/>
  <c r="I23" i="22" s="1"/>
  <c r="J23" i="22" s="1"/>
  <c r="C45" i="22" s="1"/>
  <c r="D45" i="22" s="1"/>
  <c r="E45" i="22" s="1"/>
  <c r="F45" i="22" s="1"/>
  <c r="G45" i="22" s="1"/>
  <c r="H45" i="22" s="1"/>
  <c r="I45" i="22" s="1"/>
  <c r="J45" i="22" s="1"/>
</calcChain>
</file>

<file path=xl/sharedStrings.xml><?xml version="1.0" encoding="utf-8"?>
<sst xmlns="http://schemas.openxmlformats.org/spreadsheetml/2006/main" count="504" uniqueCount="293">
  <si>
    <t>PROPOSTA DE PREÇOS</t>
  </si>
  <si>
    <t>CONTRATAÇÃO DE EMPRESA PARA FORNECIMENTO DE MÃO DE OBRA PARA IMPLANTAÇÃO DE PROJETOS HIDROAMBIENTAIS E/OU DE SANEAMENTO RURAL NA BACIA HIDROGRÁFICA DO RIO DOCE – INICIATIVA RIO VIVO, TENDO COMO REFERÊNCIA O PROGRAMA 16 – PROTEÇÃO E CONSERVAÇÃO DOS RECURSOS HÍDRICOS</t>
  </si>
  <si>
    <t>LOTE 2 CH DO2 PIRACICABA</t>
  </si>
  <si>
    <t>Nome da Empresa</t>
  </si>
  <si>
    <t>Cidade, data</t>
  </si>
  <si>
    <t>PAINEL 1 - COMPOSIÇÃO DE CUSTOS | LOTE 2 CH DO2 PIRACICABA</t>
  </si>
  <si>
    <t>CUSTOS FIXOS POR EQUIPE</t>
  </si>
  <si>
    <t>ITEM</t>
  </si>
  <si>
    <t>CÓDIGO</t>
  </si>
  <si>
    <t>FONTE</t>
  </si>
  <si>
    <t>DATA BASE</t>
  </si>
  <si>
    <t>DESCRIÇÃO</t>
  </si>
  <si>
    <t>CUSTO MENSAL</t>
  </si>
  <si>
    <t>UN.</t>
  </si>
  <si>
    <t>QUANT.</t>
  </si>
  <si>
    <t>CUSTO TOTAL</t>
  </si>
  <si>
    <t>PESO (%)</t>
  </si>
  <si>
    <t>EQUIPE PERMANENTE</t>
  </si>
  <si>
    <t>Com K1</t>
  </si>
  <si>
    <t>1.1</t>
  </si>
  <si>
    <t>Coordenador</t>
  </si>
  <si>
    <t>Mês</t>
  </si>
  <si>
    <t>1.2</t>
  </si>
  <si>
    <t>Mobizador Social</t>
  </si>
  <si>
    <t>1.3</t>
  </si>
  <si>
    <t>Técnico Ambiental</t>
  </si>
  <si>
    <t>1.4</t>
  </si>
  <si>
    <t>Auxiliar Administrativo</t>
  </si>
  <si>
    <t>1.5</t>
  </si>
  <si>
    <t>Encarregado Operacional</t>
  </si>
  <si>
    <t>1.6</t>
  </si>
  <si>
    <t>Motorista</t>
  </si>
  <si>
    <t>1.8</t>
  </si>
  <si>
    <t>Carpinteiro</t>
  </si>
  <si>
    <t>1.9</t>
  </si>
  <si>
    <t>Ajudante</t>
  </si>
  <si>
    <t>DESPESAS DIVERSAS</t>
  </si>
  <si>
    <t>Com K4</t>
  </si>
  <si>
    <t>2.1</t>
  </si>
  <si>
    <t>Caminhonete 4x4 cabine dupla</t>
  </si>
  <si>
    <t>2.2</t>
  </si>
  <si>
    <t>Caminhão toco com cabine suplementar</t>
  </si>
  <si>
    <t>2.4</t>
  </si>
  <si>
    <t>Compactador de solos</t>
  </si>
  <si>
    <t>2.5</t>
  </si>
  <si>
    <t>Óleo Diesel S10</t>
  </si>
  <si>
    <t>2.6</t>
  </si>
  <si>
    <t>Óleo Diesel S500</t>
  </si>
  <si>
    <t>CUSTO FIXO TOTAL POR EQUIPE</t>
  </si>
  <si>
    <t>NÚMERO DE EQUIPES</t>
  </si>
  <si>
    <t>-</t>
  </si>
  <si>
    <t>CUSTO FIXO TOTAL</t>
  </si>
  <si>
    <t>CUSTOS VARIÁVEIS POR EQUIPE</t>
  </si>
  <si>
    <t>ÓRGÃO</t>
  </si>
  <si>
    <t>CUSTO UNITÁRIO</t>
  </si>
  <si>
    <t>SERVIÇOS TÉCNICOS</t>
  </si>
  <si>
    <t>Com K3</t>
  </si>
  <si>
    <t>3.1</t>
  </si>
  <si>
    <t>Técnico em Geoprocessamento</t>
  </si>
  <si>
    <t>hora</t>
  </si>
  <si>
    <t>3.2</t>
  </si>
  <si>
    <t>Alocação de equipe de topografia básica (inclui equipe composta por um engenheiro e auxiliar de topografia; equipamentos: estação total, rádio comunicador e equipamentos complementares; mobilização e desmobilização; hospedagem e alimentação)</t>
  </si>
  <si>
    <t>diária</t>
  </si>
  <si>
    <t>3.3</t>
  </si>
  <si>
    <t>Execução de Filmagem com Drone</t>
  </si>
  <si>
    <t>4.2</t>
  </si>
  <si>
    <t>Locação de Trator</t>
  </si>
  <si>
    <t>4.3</t>
  </si>
  <si>
    <t>Impressão preto e branco</t>
  </si>
  <si>
    <t>unidade</t>
  </si>
  <si>
    <t>4.4</t>
  </si>
  <si>
    <t>Diárias</t>
  </si>
  <si>
    <t>4.5</t>
  </si>
  <si>
    <t>Refeições</t>
  </si>
  <si>
    <t>CUSTO VARIÁVEL TOTAL POR EQUIPE</t>
  </si>
  <si>
    <t>CUSTO VARIÁVEL TOTAL</t>
  </si>
  <si>
    <t>CUSTO TOTAL DO PROJETO</t>
  </si>
  <si>
    <t>PAINEL 2 - CRONOGRAMA FÍSICO-FINANCEIRO | LOTE 2 CH DO2 PIRACICABA</t>
  </si>
  <si>
    <t>ETAPA</t>
  </si>
  <si>
    <t>ATIVIDADE</t>
  </si>
  <si>
    <t>ETAPA A</t>
  </si>
  <si>
    <t>ETAPA B</t>
  </si>
  <si>
    <t>MÊS 1</t>
  </si>
  <si>
    <t>MÊS 2</t>
  </si>
  <si>
    <t>MÊS 3</t>
  </si>
  <si>
    <t>MÊS 4</t>
  </si>
  <si>
    <t>MÊS 5</t>
  </si>
  <si>
    <t>MÊS 6</t>
  </si>
  <si>
    <t>MÊS 7</t>
  </si>
  <si>
    <t>A</t>
  </si>
  <si>
    <t>Emissão da OS</t>
  </si>
  <si>
    <t>Recomposição das UGPs</t>
  </si>
  <si>
    <t>Planejamento</t>
  </si>
  <si>
    <t>P1</t>
  </si>
  <si>
    <t>B</t>
  </si>
  <si>
    <t>Emissão da OS**</t>
  </si>
  <si>
    <t>Mobilização Social</t>
  </si>
  <si>
    <t>P2</t>
  </si>
  <si>
    <t>Execução das Intervenções</t>
  </si>
  <si>
    <t>P3</t>
  </si>
  <si>
    <t>C</t>
  </si>
  <si>
    <t>Fiscalização</t>
  </si>
  <si>
    <t>CUSTOS FIXOS</t>
  </si>
  <si>
    <t>MENSAL</t>
  </si>
  <si>
    <t>% em relação ao total</t>
  </si>
  <si>
    <t>ACUMULADO</t>
  </si>
  <si>
    <t>% acumulado</t>
  </si>
  <si>
    <t>CUSTOS VARIÁVEIS*</t>
  </si>
  <si>
    <t xml:space="preserve">MENSAL </t>
  </si>
  <si>
    <t>TOTAL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</si>
  <si>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</si>
  <si>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</si>
  <si>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</si>
  <si>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</si>
  <si>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</si>
  <si>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</si>
  <si>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</si>
  <si>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</si>
  <si>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P1 Ajustado</t>
  </si>
  <si>
    <t>*O uso dos custos variáveis deverá ser previamente solicitado pela CONTRATADA e autorizado pela AGEDOCE. Desse modo, durante o projeto, o desembolso desses custos poderá ser alterado.</t>
  </si>
  <si>
    <t>PAINEL 3 - EQUIPE PERMANENTE</t>
  </si>
  <si>
    <t>Item</t>
  </si>
  <si>
    <t>1.7</t>
  </si>
  <si>
    <t>Profissional</t>
  </si>
  <si>
    <t>Mobilizador Social</t>
  </si>
  <si>
    <t>Encarregado</t>
  </si>
  <si>
    <t>Pedreiro</t>
  </si>
  <si>
    <t>Código</t>
  </si>
  <si>
    <t>Fonte</t>
  </si>
  <si>
    <t>Data Base</t>
  </si>
  <si>
    <t>Salário</t>
  </si>
  <si>
    <t>ENCARGOS</t>
  </si>
  <si>
    <t>ENCARGOS SOCIAIS</t>
  </si>
  <si>
    <t>%</t>
  </si>
  <si>
    <t>R$</t>
  </si>
  <si>
    <t>5.1</t>
  </si>
  <si>
    <t>GRUPO A - ENCARGOS SOCIAIS SOBRE A FOLHA DE PAGAMENTO</t>
  </si>
  <si>
    <t>5.1.1</t>
  </si>
  <si>
    <t>Instituto Nacional de Securidade Social - INSS</t>
  </si>
  <si>
    <t>5.1.2</t>
  </si>
  <si>
    <t>Serviço Social da Indústria - SESI</t>
  </si>
  <si>
    <t>5.1.3</t>
  </si>
  <si>
    <t>Serviço Nacional de Aprendizagem Industrial - SENAI</t>
  </si>
  <si>
    <t>5.1.4</t>
  </si>
  <si>
    <t>Instituto Nacional de Colonização e Reforma Agrária - INCRA</t>
  </si>
  <si>
    <t>5.1.5</t>
  </si>
  <si>
    <t>Serviço de Apoio a Pequena e Média Empresa - SEBRAE</t>
  </si>
  <si>
    <t>5.1.6</t>
  </si>
  <si>
    <t>Salário Educação</t>
  </si>
  <si>
    <t>5.1.7</t>
  </si>
  <si>
    <t>Seguro contra os Riscos de Acidente de Trabalho</t>
  </si>
  <si>
    <t>5.1.8</t>
  </si>
  <si>
    <t>Fundo de Garantia por Tempo de Serviço - FGTS</t>
  </si>
  <si>
    <t>5.1.9</t>
  </si>
  <si>
    <t>Serviço Social da Construção Civil do Estado de Minas Gerais - SECONCI</t>
  </si>
  <si>
    <t>5.2</t>
  </si>
  <si>
    <t>GRUPO B</t>
  </si>
  <si>
    <t>5.2.1</t>
  </si>
  <si>
    <t>Auxílio enfermidade</t>
  </si>
  <si>
    <t>5.2.2</t>
  </si>
  <si>
    <t>Décimo terceiro salário</t>
  </si>
  <si>
    <t>5.2.3</t>
  </si>
  <si>
    <t>Licença paternidade</t>
  </si>
  <si>
    <t>5.2.4</t>
  </si>
  <si>
    <t>Faltas justificadas</t>
  </si>
  <si>
    <t>5.2.5</t>
  </si>
  <si>
    <t>Auxílio acidente de trabalho</t>
  </si>
  <si>
    <t>5.2.6</t>
  </si>
  <si>
    <t>Férias gozadas</t>
  </si>
  <si>
    <t>5.2.7</t>
  </si>
  <si>
    <t>Salário Maternidade</t>
  </si>
  <si>
    <t>5.3</t>
  </si>
  <si>
    <t xml:space="preserve">GRUPO C - ENCARGOS DE DEMISSÃO </t>
  </si>
  <si>
    <t>5.3.1</t>
  </si>
  <si>
    <t>Aviso prévio indenizado</t>
  </si>
  <si>
    <t>5.3.2</t>
  </si>
  <si>
    <t>Aviso prévio trabalhado</t>
  </si>
  <si>
    <t>5.3.3</t>
  </si>
  <si>
    <t>Férias indenizadas</t>
  </si>
  <si>
    <t>5.3.4</t>
  </si>
  <si>
    <t>Depósito rescisão sem justa causa</t>
  </si>
  <si>
    <t>5.3.5</t>
  </si>
  <si>
    <t>Indenização adicional</t>
  </si>
  <si>
    <t>5.4</t>
  </si>
  <si>
    <t>GRUPO D - REINCIDÊNCIAS</t>
  </si>
  <si>
    <t>5.4.1</t>
  </si>
  <si>
    <t>Reincidência do Grupo A sobre o Grupo B</t>
  </si>
  <si>
    <t>5.4.2</t>
  </si>
  <si>
    <t>Reincidência do Grupo A sobre aviso prévio trabalhado e reincidência do FGTS sobre aviso prévio indenizado</t>
  </si>
  <si>
    <t>TOTAL DE ENCARGOS SOCIAIS</t>
  </si>
  <si>
    <t>ENCARGOS COMPLEMENTARES</t>
  </si>
  <si>
    <t>6.1</t>
  </si>
  <si>
    <t>Alimentação</t>
  </si>
  <si>
    <t>6.2</t>
  </si>
  <si>
    <t>Transportes - Vale transporte</t>
  </si>
  <si>
    <t>6.3</t>
  </si>
  <si>
    <t xml:space="preserve">Equipamento de Proteção Individual – EPI </t>
  </si>
  <si>
    <t>6.4</t>
  </si>
  <si>
    <t>Ferramentas</t>
  </si>
  <si>
    <t>6.5</t>
  </si>
  <si>
    <t>Exames médicos</t>
  </si>
  <si>
    <t>6.7</t>
  </si>
  <si>
    <t>Seguro de vida</t>
  </si>
  <si>
    <t>TOTAL DE ENCARGOS COMPLEMENTARES</t>
  </si>
  <si>
    <t>ENCARGOS SOCIAIS + ENCARGOS COMPLEMENTARES</t>
  </si>
  <si>
    <t>FATOR K</t>
  </si>
  <si>
    <t>ES1 - ENCARGOS SOCIAIS</t>
  </si>
  <si>
    <t>ESA - ENCARGOS SOCIAIS SOBRE RPA</t>
  </si>
  <si>
    <t>ARDF - ADMINISTRAÇÃO, RISCO E DESPESAS FINANCEIRAS</t>
  </si>
  <si>
    <t>L - LUCRO</t>
  </si>
  <si>
    <t>DFL - DESPESAS FISCAIS LEGAIS
DFL=(PIS+COFINS+ISS)/(1-PIS+COFINS+ISS)</t>
  </si>
  <si>
    <t>PIS + COFINS + ISS</t>
  </si>
  <si>
    <t xml:space="preserve">PIS </t>
  </si>
  <si>
    <t>COFINS</t>
  </si>
  <si>
    <t>ISS</t>
  </si>
  <si>
    <t>FATOR K1 = [(1+ES+ARDF)*(1+L)*(1+DFL)]</t>
  </si>
  <si>
    <t>VALOR ADOTADO</t>
  </si>
  <si>
    <t>PAINEL 4 - ENCARGOS SOCIAIS</t>
  </si>
  <si>
    <t>GRUPO</t>
  </si>
  <si>
    <t>DEFINIÇÕES</t>
  </si>
  <si>
    <t>A1</t>
  </si>
  <si>
    <t>A2</t>
  </si>
  <si>
    <t>A3</t>
  </si>
  <si>
    <t>SERVIÇO Nacional de Aprendizagem Industrial - SENAI</t>
  </si>
  <si>
    <t>A4</t>
  </si>
  <si>
    <t>A5</t>
  </si>
  <si>
    <t>A6</t>
  </si>
  <si>
    <t>A7</t>
  </si>
  <si>
    <t>A8</t>
  </si>
  <si>
    <t>A9</t>
  </si>
  <si>
    <t>B3</t>
  </si>
  <si>
    <t>B4</t>
  </si>
  <si>
    <t>B5</t>
  </si>
  <si>
    <t>B6</t>
  </si>
  <si>
    <t>B8</t>
  </si>
  <si>
    <t>B9</t>
  </si>
  <si>
    <t>B10</t>
  </si>
  <si>
    <t>C1</t>
  </si>
  <si>
    <t>C2</t>
  </si>
  <si>
    <t>C3</t>
  </si>
  <si>
    <t>C4</t>
  </si>
  <si>
    <t>C5</t>
  </si>
  <si>
    <t>D1</t>
  </si>
  <si>
    <t>D2</t>
  </si>
  <si>
    <t>Reincidência do Grupo A sobre Aviso Prévio Trabalhado e Reincidência do FGTS sobre Aviso Prévio Indenizado</t>
  </si>
  <si>
    <t>ENCARGOS SOCIAIS TOTAIS</t>
  </si>
  <si>
    <t>PAINEL 5 - DESPESAS DIVERSAS I</t>
  </si>
  <si>
    <t>COMPOSIÇÃO DO VALOR FINAL DOS EQUIPAMENTOS</t>
  </si>
  <si>
    <t>Equipamento</t>
  </si>
  <si>
    <t>Caminhonete 4x4 Cabine Dupla</t>
  </si>
  <si>
    <t>Caminhão Toco com Cabine Suplementar</t>
  </si>
  <si>
    <t>Compactador de Solos</t>
  </si>
  <si>
    <t>Valor</t>
  </si>
  <si>
    <t>Fator K4</t>
  </si>
  <si>
    <t>PAINEL 6 - DESPESAS DIVERSAS II</t>
  </si>
  <si>
    <t>VALOR MENSAL PREVISTO DE COMBUSTÍVEL</t>
  </si>
  <si>
    <t>Tipo de combustível</t>
  </si>
  <si>
    <t>Valor mensal previsto</t>
  </si>
  <si>
    <t>VALOR DA HORA MÁQUINA DE RETROESCAVADEIRA E TRATOR</t>
  </si>
  <si>
    <t>Descrição</t>
  </si>
  <si>
    <t>Valor Unitário (h)</t>
  </si>
  <si>
    <t>VALOR PARA IMPRESSÃO PRETO E BRANCO</t>
  </si>
  <si>
    <t>VALOR DAS DIÁRIAS E REFEIÇÕES DA EQUIPE</t>
  </si>
  <si>
    <t>Valor Unitário</t>
  </si>
  <si>
    <t>PAINEL 7 - SERVIÇOS TÉCNICOS</t>
  </si>
  <si>
    <t>DEFINIÇÃO DO VALOR ADOTADO PARA OS SERVIÇOS TÉCNICOS</t>
  </si>
  <si>
    <t>VALOR UNITÁRIO</t>
  </si>
  <si>
    <t>FATOR K3</t>
  </si>
  <si>
    <t>VALOR FINAL</t>
  </si>
  <si>
    <t>4.1</t>
  </si>
  <si>
    <t>PAINEL 8 - CÁLCULO DO K DO PROJETO</t>
  </si>
  <si>
    <t>DETALHAMENTO DO FATOR K</t>
  </si>
  <si>
    <t>ES1 - Encargos Sociais</t>
  </si>
  <si>
    <t>ES2 - Encargos Complementares*</t>
  </si>
  <si>
    <t>ES - Encargos Sociais + Encargos Complementares</t>
  </si>
  <si>
    <t>ESA - Equipe Temporária</t>
  </si>
  <si>
    <t>ARDF - Administração, Risco e Despesas Financeiras</t>
  </si>
  <si>
    <t>L - Lucro</t>
  </si>
  <si>
    <r>
      <t>DFL - Despesas Fiscais e Legais | DFL=(PIS+COFINS+ISS)</t>
    </r>
    <r>
      <rPr>
        <sz val="9"/>
        <color theme="1" tint="0.14999847407452621"/>
        <rFont val="Aptos Narrow"/>
        <family val="2"/>
      </rPr>
      <t>÷</t>
    </r>
    <r>
      <rPr>
        <sz val="9"/>
        <color theme="1" tint="0.14999847407452621"/>
        <rFont val="Arial"/>
        <family val="2"/>
      </rPr>
      <t>(1-PIS+COFINS+ISS)</t>
    </r>
  </si>
  <si>
    <t>K1</t>
  </si>
  <si>
    <t>MÃO DE OBRA - EQUIPE PERMANENTE</t>
  </si>
  <si>
    <t>K1 = [(1+ES+ARDF)*(1+L)*(1+DFL)]</t>
  </si>
  <si>
    <t>K2</t>
  </si>
  <si>
    <t>MÃO DE OBRA - EQUIPE TEMPORÁRIA</t>
  </si>
  <si>
    <t>K2 = [(1+ESA+ARDF)*(1+L)*(1+DFL)]</t>
  </si>
  <si>
    <t>K3</t>
  </si>
  <si>
    <t>SERVIÇOS TÉCNICOS E DE APOIO</t>
  </si>
  <si>
    <t>K3 = [(1+ARDF)*(1+L)*(1+DFL)]</t>
  </si>
  <si>
    <t>K4</t>
  </si>
  <si>
    <t>DESPESAS DIRETAS</t>
  </si>
  <si>
    <t>K4 = (1+L)*(1+DFL)</t>
  </si>
  <si>
    <t>*Os encargos complementares e, consequentemente, o FATOR K1 serão definidos de maneira específica para cada profissional da equipe.</t>
  </si>
  <si>
    <t>PAINEL 9 - REFERÊNCIAS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</si>
</sst>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$&quot;\ #,##0.00;[Red]\-&quot;R$&quot;\ #,##0.00"/>
    <numFmt numFmtId="43" formatCode="_-* #,##0.00_-;\-* #,##0.00_-;_-* &quot;-&quot;??_-;_-@_-"/>
    <numFmt numFmtId="164" formatCode="&quot;R$&quot;\ #,##0.00"/>
  </numFmts>
  <fonts count="45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0"/>
      <color rgb="FFFFFFFF"/>
      <name val="Arial"/>
      <family val="2"/>
    </font>
    <font>
      <sz val="10"/>
      <color rgb="FF262626"/>
      <name val="Arial"/>
      <family val="2"/>
    </font>
    <font>
      <i/>
      <sz val="10"/>
      <color rgb="FF262626"/>
      <name val="Arial"/>
      <family val="2"/>
    </font>
    <font>
      <b/>
      <sz val="10"/>
      <color rgb="FF262626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sz val="11"/>
      <color theme="1" tint="0.14999847407452621"/>
      <name val="Arial"/>
      <family val="2"/>
    </font>
    <font>
      <sz val="9"/>
      <color theme="1" tint="0.14999847407452621"/>
      <name val="Arial"/>
      <family val="2"/>
    </font>
    <font>
      <sz val="9"/>
      <color theme="1" tint="0.14999847407452621"/>
      <name val="Aptos Narrow"/>
      <family val="2"/>
    </font>
    <font>
      <i/>
      <sz val="9"/>
      <color theme="1" tint="0.14999847407452621"/>
      <name val="Arial"/>
      <family val="2"/>
    </font>
    <font>
      <b/>
      <i/>
      <sz val="10"/>
      <color theme="0"/>
      <name val="Arial"/>
      <family val="2"/>
    </font>
    <font>
      <u/>
      <sz val="11"/>
      <color theme="10"/>
      <name val="Aptos Narrow"/>
      <family val="2"/>
      <scheme val="minor"/>
    </font>
    <font>
      <sz val="11"/>
      <color rgb="FF000000"/>
      <name val="Calibri"/>
      <family val="2"/>
    </font>
    <font>
      <b/>
      <i/>
      <sz val="10"/>
      <name val="Arial"/>
      <family val="2"/>
    </font>
    <font>
      <b/>
      <i/>
      <sz val="10"/>
      <color rgb="FF262626"/>
      <name val="Arial"/>
      <family val="2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7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000000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485">
    <xf numFmtId="0" fontId="0" fillId="0" borderId="0" xfId="0"/>
    <xf numFmtId="0" fontId="9" fillId="2" borderId="0" xfId="0" applyFont="1" applyFill="1" applyAlignment="1">
      <alignment horizontal="center"/>
    </xf>
    <xf numFmtId="0" fontId="10" fillId="0" borderId="0" xfId="0" applyFont="1"/>
    <xf numFmtId="0" fontId="11" fillId="7" borderId="26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vertical="center"/>
    </xf>
    <xf numFmtId="8" fontId="6" fillId="8" borderId="3" xfId="0" applyNumberFormat="1" applyFont="1" applyFill="1" applyBorder="1" applyAlignment="1">
      <alignment horizontal="center" vertical="center"/>
    </xf>
    <xf numFmtId="0" fontId="12" fillId="5" borderId="26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justify" vertical="center" wrapText="1"/>
    </xf>
    <xf numFmtId="8" fontId="12" fillId="5" borderId="2" xfId="0" applyNumberFormat="1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justify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center" vertical="center"/>
    </xf>
    <xf numFmtId="8" fontId="14" fillId="8" borderId="3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left" vertical="center" wrapText="1"/>
    </xf>
    <xf numFmtId="8" fontId="12" fillId="0" borderId="2" xfId="0" applyNumberFormat="1" applyFont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0" fontId="14" fillId="8" borderId="26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center" vertical="center"/>
    </xf>
    <xf numFmtId="0" fontId="14" fillId="8" borderId="2" xfId="0" applyFont="1" applyFill="1" applyBorder="1" applyAlignment="1">
      <alignment horizontal="right" vertical="center"/>
    </xf>
    <xf numFmtId="8" fontId="14" fillId="8" borderId="2" xfId="0" applyNumberFormat="1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3" fontId="12" fillId="0" borderId="2" xfId="0" applyNumberFormat="1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20" fillId="6" borderId="14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4" borderId="16" xfId="0" applyFont="1" applyFill="1" applyBorder="1"/>
    <xf numFmtId="0" fontId="21" fillId="0" borderId="16" xfId="0" applyFont="1" applyBorder="1"/>
    <xf numFmtId="0" fontId="22" fillId="0" borderId="16" xfId="0" applyFont="1" applyBorder="1" applyAlignment="1">
      <alignment vertical="center" wrapText="1"/>
    </xf>
    <xf numFmtId="0" fontId="21" fillId="0" borderId="17" xfId="0" applyFont="1" applyBorder="1"/>
    <xf numFmtId="0" fontId="21" fillId="0" borderId="2" xfId="0" applyFont="1" applyBorder="1" applyAlignment="1">
      <alignment horizontal="left" vertical="center" wrapText="1"/>
    </xf>
    <xf numFmtId="0" fontId="21" fillId="9" borderId="2" xfId="0" applyFont="1" applyFill="1" applyBorder="1"/>
    <xf numFmtId="0" fontId="21" fillId="0" borderId="2" xfId="0" applyFont="1" applyBorder="1"/>
    <xf numFmtId="0" fontId="22" fillId="0" borderId="2" xfId="0" applyFont="1" applyBorder="1" applyAlignment="1">
      <alignment vertical="center" wrapText="1"/>
    </xf>
    <xf numFmtId="0" fontId="21" fillId="0" borderId="18" xfId="0" applyFont="1" applyBorder="1"/>
    <xf numFmtId="0" fontId="23" fillId="9" borderId="2" xfId="0" applyFont="1" applyFill="1" applyBorder="1" applyAlignment="1">
      <alignment horizontal="center" wrapText="1"/>
    </xf>
    <xf numFmtId="0" fontId="21" fillId="4" borderId="2" xfId="0" applyFont="1" applyFill="1" applyBorder="1"/>
    <xf numFmtId="0" fontId="23" fillId="9" borderId="2" xfId="0" applyFont="1" applyFill="1" applyBorder="1" applyAlignment="1">
      <alignment horizontal="center" vertical="center" wrapText="1"/>
    </xf>
    <xf numFmtId="0" fontId="21" fillId="9" borderId="18" xfId="0" applyFont="1" applyFill="1" applyBorder="1"/>
    <xf numFmtId="0" fontId="23" fillId="9" borderId="18" xfId="0" applyFont="1" applyFill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9" borderId="14" xfId="0" applyFont="1" applyFill="1" applyBorder="1"/>
    <xf numFmtId="0" fontId="22" fillId="0" borderId="14" xfId="0" applyFont="1" applyBorder="1" applyAlignment="1">
      <alignment vertical="center" wrapText="1"/>
    </xf>
    <xf numFmtId="0" fontId="23" fillId="9" borderId="14" xfId="0" applyFont="1" applyFill="1" applyBorder="1" applyAlignment="1">
      <alignment horizontal="center" wrapText="1"/>
    </xf>
    <xf numFmtId="0" fontId="23" fillId="9" borderId="40" xfId="0" applyFont="1" applyFill="1" applyBorder="1" applyAlignment="1">
      <alignment horizontal="center" wrapText="1"/>
    </xf>
    <xf numFmtId="0" fontId="21" fillId="12" borderId="16" xfId="0" applyFont="1" applyFill="1" applyBorder="1" applyAlignment="1">
      <alignment vertical="center" wrapText="1"/>
    </xf>
    <xf numFmtId="164" fontId="21" fillId="12" borderId="16" xfId="0" applyNumberFormat="1" applyFont="1" applyFill="1" applyBorder="1" applyAlignment="1">
      <alignment horizontal="center" vertical="center"/>
    </xf>
    <xf numFmtId="0" fontId="22" fillId="12" borderId="16" xfId="0" applyFont="1" applyFill="1" applyBorder="1" applyAlignment="1">
      <alignment horizontal="center" vertical="center" wrapText="1"/>
    </xf>
    <xf numFmtId="164" fontId="21" fillId="12" borderId="17" xfId="0" applyNumberFormat="1" applyFont="1" applyFill="1" applyBorder="1" applyAlignment="1">
      <alignment horizontal="center" vertical="center"/>
    </xf>
    <xf numFmtId="0" fontId="21" fillId="13" borderId="2" xfId="0" applyFont="1" applyFill="1" applyBorder="1" applyAlignment="1">
      <alignment vertical="center" wrapText="1"/>
    </xf>
    <xf numFmtId="10" fontId="21" fillId="13" borderId="2" xfId="1" applyNumberFormat="1" applyFont="1" applyFill="1" applyBorder="1" applyAlignment="1">
      <alignment horizontal="center" vertical="center"/>
    </xf>
    <xf numFmtId="10" fontId="21" fillId="13" borderId="18" xfId="1" applyNumberFormat="1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vertical="center" wrapText="1"/>
    </xf>
    <xf numFmtId="164" fontId="21" fillId="12" borderId="2" xfId="0" applyNumberFormat="1" applyFont="1" applyFill="1" applyBorder="1" applyAlignment="1">
      <alignment horizontal="center" vertical="center"/>
    </xf>
    <xf numFmtId="0" fontId="22" fillId="12" borderId="2" xfId="0" applyFont="1" applyFill="1" applyBorder="1" applyAlignment="1">
      <alignment horizontal="center" vertical="center" wrapText="1"/>
    </xf>
    <xf numFmtId="164" fontId="21" fillId="12" borderId="18" xfId="0" applyNumberFormat="1" applyFont="1" applyFill="1" applyBorder="1" applyAlignment="1">
      <alignment horizontal="center" vertical="center"/>
    </xf>
    <xf numFmtId="10" fontId="22" fillId="13" borderId="2" xfId="1" applyNumberFormat="1" applyFont="1" applyFill="1" applyBorder="1" applyAlignment="1">
      <alignment horizontal="center" vertical="center" wrapText="1"/>
    </xf>
    <xf numFmtId="0" fontId="21" fillId="14" borderId="2" xfId="0" applyFont="1" applyFill="1" applyBorder="1" applyAlignment="1">
      <alignment vertical="center" wrapText="1"/>
    </xf>
    <xf numFmtId="164" fontId="21" fillId="14" borderId="2" xfId="0" applyNumberFormat="1" applyFont="1" applyFill="1" applyBorder="1" applyAlignment="1">
      <alignment horizontal="center" vertical="center"/>
    </xf>
    <xf numFmtId="0" fontId="21" fillId="14" borderId="2" xfId="0" applyFont="1" applyFill="1" applyBorder="1"/>
    <xf numFmtId="164" fontId="21" fillId="14" borderId="18" xfId="0" applyNumberFormat="1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vertical="center" wrapText="1"/>
    </xf>
    <xf numFmtId="10" fontId="21" fillId="15" borderId="2" xfId="1" applyNumberFormat="1" applyFont="1" applyFill="1" applyBorder="1" applyAlignment="1">
      <alignment horizontal="center" vertical="center"/>
    </xf>
    <xf numFmtId="0" fontId="21" fillId="15" borderId="2" xfId="0" applyFont="1" applyFill="1" applyBorder="1"/>
    <xf numFmtId="10" fontId="21" fillId="15" borderId="18" xfId="1" applyNumberFormat="1" applyFont="1" applyFill="1" applyBorder="1" applyAlignment="1">
      <alignment horizontal="center" vertical="center"/>
    </xf>
    <xf numFmtId="164" fontId="22" fillId="14" borderId="2" xfId="0" applyNumberFormat="1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vertical="center" wrapText="1"/>
    </xf>
    <xf numFmtId="164" fontId="21" fillId="10" borderId="2" xfId="0" applyNumberFormat="1" applyFont="1" applyFill="1" applyBorder="1" applyAlignment="1">
      <alignment horizontal="center" vertical="center"/>
    </xf>
    <xf numFmtId="0" fontId="22" fillId="10" borderId="2" xfId="0" applyFont="1" applyFill="1" applyBorder="1" applyAlignment="1">
      <alignment horizontal="center" vertical="center" wrapText="1"/>
    </xf>
    <xf numFmtId="164" fontId="21" fillId="10" borderId="18" xfId="0" applyNumberFormat="1" applyFont="1" applyFill="1" applyBorder="1" applyAlignment="1">
      <alignment horizontal="center" vertical="center"/>
    </xf>
    <xf numFmtId="0" fontId="21" fillId="11" borderId="2" xfId="0" applyFont="1" applyFill="1" applyBorder="1" applyAlignment="1">
      <alignment vertical="center" wrapText="1"/>
    </xf>
    <xf numFmtId="10" fontId="21" fillId="11" borderId="2" xfId="1" applyNumberFormat="1" applyFont="1" applyFill="1" applyBorder="1" applyAlignment="1">
      <alignment horizontal="center" vertical="center"/>
    </xf>
    <xf numFmtId="10" fontId="21" fillId="11" borderId="18" xfId="1" applyNumberFormat="1" applyFont="1" applyFill="1" applyBorder="1" applyAlignment="1">
      <alignment horizontal="center" vertical="center"/>
    </xf>
    <xf numFmtId="0" fontId="21" fillId="11" borderId="14" xfId="0" applyFont="1" applyFill="1" applyBorder="1" applyAlignment="1">
      <alignment vertical="center" wrapText="1"/>
    </xf>
    <xf numFmtId="10" fontId="21" fillId="11" borderId="14" xfId="1" applyNumberFormat="1" applyFont="1" applyFill="1" applyBorder="1" applyAlignment="1">
      <alignment horizontal="center" vertical="center"/>
    </xf>
    <xf numFmtId="10" fontId="22" fillId="11" borderId="14" xfId="1" applyNumberFormat="1" applyFont="1" applyFill="1" applyBorder="1" applyAlignment="1">
      <alignment horizontal="center" vertical="center" wrapText="1"/>
    </xf>
    <xf numFmtId="10" fontId="21" fillId="11" borderId="40" xfId="1" applyNumberFormat="1" applyFont="1" applyFill="1" applyBorder="1" applyAlignment="1">
      <alignment horizontal="center" vertical="center"/>
    </xf>
    <xf numFmtId="0" fontId="22" fillId="9" borderId="2" xfId="0" applyFont="1" applyFill="1" applyBorder="1" applyAlignment="1">
      <alignment vertical="center" wrapText="1"/>
    </xf>
    <xf numFmtId="0" fontId="23" fillId="9" borderId="18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10" fontId="21" fillId="13" borderId="2" xfId="1" applyNumberFormat="1" applyFont="1" applyFill="1" applyBorder="1" applyAlignment="1">
      <alignment horizontal="center" vertical="center" wrapText="1"/>
    </xf>
    <xf numFmtId="164" fontId="21" fillId="14" borderId="2" xfId="0" applyNumberFormat="1" applyFont="1" applyFill="1" applyBorder="1" applyAlignment="1">
      <alignment horizontal="center" vertical="center" wrapText="1"/>
    </xf>
    <xf numFmtId="10" fontId="21" fillId="11" borderId="14" xfId="1" applyNumberFormat="1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vertical="center"/>
    </xf>
    <xf numFmtId="0" fontId="20" fillId="6" borderId="14" xfId="0" applyFont="1" applyFill="1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10" fontId="21" fillId="0" borderId="0" xfId="1" applyNumberFormat="1" applyFont="1" applyFill="1" applyBorder="1" applyAlignment="1">
      <alignment horizontal="center" vertical="center"/>
    </xf>
    <xf numFmtId="10" fontId="22" fillId="0" borderId="0" xfId="1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8" fillId="0" borderId="0" xfId="0" applyFont="1"/>
    <xf numFmtId="0" fontId="4" fillId="0" borderId="4" xfId="0" applyFont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8" fontId="7" fillId="7" borderId="2" xfId="0" applyNumberFormat="1" applyFont="1" applyFill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8" fontId="7" fillId="6" borderId="30" xfId="0" applyNumberFormat="1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26" fillId="0" borderId="0" xfId="0" applyFont="1"/>
    <xf numFmtId="0" fontId="7" fillId="7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9" fillId="3" borderId="0" xfId="0" applyFont="1" applyFill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7" fillId="7" borderId="9" xfId="0" applyFont="1" applyFill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10" fontId="7" fillId="7" borderId="2" xfId="1" applyNumberFormat="1" applyFont="1" applyFill="1" applyBorder="1" applyAlignment="1">
      <alignment horizontal="center" vertical="center"/>
    </xf>
    <xf numFmtId="10" fontId="7" fillId="6" borderId="2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7" fillId="7" borderId="12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7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0" fontId="7" fillId="7" borderId="2" xfId="0" applyFont="1" applyFill="1" applyBorder="1" applyAlignment="1">
      <alignment horizontal="center" vertical="center" wrapText="1"/>
    </xf>
    <xf numFmtId="164" fontId="7" fillId="6" borderId="14" xfId="0" applyNumberFormat="1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vertical="center" wrapText="1"/>
    </xf>
    <xf numFmtId="0" fontId="7" fillId="6" borderId="13" xfId="0" applyFont="1" applyFill="1" applyBorder="1" applyAlignment="1">
      <alignment vertical="center" wrapText="1"/>
    </xf>
    <xf numFmtId="0" fontId="17" fillId="7" borderId="2" xfId="0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0" fontId="29" fillId="0" borderId="0" xfId="4" applyFont="1" applyAlignment="1">
      <alignment horizontal="left" vertical="center"/>
    </xf>
    <xf numFmtId="0" fontId="30" fillId="0" borderId="0" xfId="4" applyFont="1" applyAlignment="1">
      <alignment horizontal="left" vertical="center"/>
    </xf>
    <xf numFmtId="0" fontId="30" fillId="0" borderId="0" xfId="5" applyFont="1"/>
    <xf numFmtId="0" fontId="30" fillId="0" borderId="0" xfId="4" applyFont="1"/>
    <xf numFmtId="0" fontId="29" fillId="0" borderId="0" xfId="4" applyFont="1" applyAlignment="1">
      <alignment horizontal="right" vertical="center"/>
    </xf>
    <xf numFmtId="14" fontId="30" fillId="0" borderId="0" xfId="6" applyNumberFormat="1" applyFont="1" applyAlignment="1">
      <alignment horizontal="center" vertical="center"/>
    </xf>
    <xf numFmtId="0" fontId="30" fillId="0" borderId="0" xfId="6" applyFont="1" applyAlignment="1">
      <alignment horizontal="center" vertical="center"/>
    </xf>
    <xf numFmtId="3" fontId="30" fillId="0" borderId="0" xfId="6" applyNumberFormat="1" applyFont="1" applyAlignment="1">
      <alignment horizontal="left" vertical="center"/>
    </xf>
    <xf numFmtId="0" fontId="30" fillId="0" borderId="0" xfId="6" applyFont="1" applyAlignment="1">
      <alignment horizontal="left" vertical="center"/>
    </xf>
    <xf numFmtId="1" fontId="31" fillId="0" borderId="49" xfId="4" applyNumberFormat="1" applyFont="1" applyBorder="1" applyAlignment="1">
      <alignment horizontal="center" vertical="center"/>
    </xf>
    <xf numFmtId="0" fontId="31" fillId="0" borderId="0" xfId="4" applyFont="1" applyAlignment="1">
      <alignment horizontal="left" vertical="center"/>
    </xf>
    <xf numFmtId="0" fontId="31" fillId="0" borderId="0" xfId="4" applyFont="1" applyAlignment="1">
      <alignment vertical="center"/>
    </xf>
    <xf numFmtId="0" fontId="31" fillId="0" borderId="0" xfId="4" applyFont="1" applyAlignment="1">
      <alignment horizontal="right"/>
    </xf>
    <xf numFmtId="10" fontId="31" fillId="0" borderId="0" xfId="8" applyNumberFormat="1" applyFont="1" applyBorder="1" applyAlignment="1">
      <alignment horizontal="left" vertical="center"/>
    </xf>
    <xf numFmtId="4" fontId="31" fillId="0" borderId="0" xfId="4" applyNumberFormat="1" applyFont="1" applyAlignment="1">
      <alignment vertical="center"/>
    </xf>
    <xf numFmtId="43" fontId="31" fillId="0" borderId="0" xfId="7" applyFont="1" applyBorder="1" applyAlignment="1">
      <alignment vertical="center"/>
    </xf>
    <xf numFmtId="0" fontId="30" fillId="0" borderId="50" xfId="6" applyFont="1" applyBorder="1" applyAlignment="1">
      <alignment horizontal="center" vertical="center"/>
    </xf>
    <xf numFmtId="0" fontId="32" fillId="3" borderId="59" xfId="4" applyFont="1" applyFill="1" applyBorder="1" applyAlignment="1">
      <alignment horizontal="left" vertical="center"/>
    </xf>
    <xf numFmtId="0" fontId="32" fillId="3" borderId="7" xfId="4" applyFont="1" applyFill="1" applyBorder="1" applyAlignment="1">
      <alignment horizontal="left" vertical="center"/>
    </xf>
    <xf numFmtId="0" fontId="32" fillId="3" borderId="7" xfId="4" applyFont="1" applyFill="1" applyBorder="1" applyAlignment="1">
      <alignment horizontal="right"/>
    </xf>
    <xf numFmtId="43" fontId="32" fillId="3" borderId="7" xfId="7" applyFont="1" applyFill="1" applyBorder="1" applyAlignment="1">
      <alignment horizontal="left" vertical="center"/>
    </xf>
    <xf numFmtId="4" fontId="32" fillId="3" borderId="7" xfId="4" applyNumberFormat="1" applyFont="1" applyFill="1" applyBorder="1" applyAlignment="1">
      <alignment vertical="center"/>
    </xf>
    <xf numFmtId="0" fontId="32" fillId="0" borderId="7" xfId="6" applyFont="1" applyBorder="1" applyAlignment="1">
      <alignment horizontal="center" vertical="center"/>
    </xf>
    <xf numFmtId="0" fontId="32" fillId="0" borderId="3" xfId="6" applyFont="1" applyBorder="1" applyAlignment="1">
      <alignment horizontal="center" vertical="center"/>
    </xf>
    <xf numFmtId="10" fontId="32" fillId="3" borderId="18" xfId="8" applyNumberFormat="1" applyFont="1" applyFill="1" applyBorder="1" applyAlignment="1">
      <alignment horizontal="center" vertical="center"/>
    </xf>
    <xf numFmtId="0" fontId="32" fillId="3" borderId="59" xfId="4" applyFont="1" applyFill="1" applyBorder="1" applyAlignment="1">
      <alignment vertical="center"/>
    </xf>
    <xf numFmtId="0" fontId="32" fillId="3" borderId="7" xfId="4" applyFont="1" applyFill="1" applyBorder="1" applyAlignment="1">
      <alignment vertical="center"/>
    </xf>
    <xf numFmtId="0" fontId="34" fillId="3" borderId="59" xfId="4" applyFont="1" applyFill="1" applyBorder="1" applyAlignment="1">
      <alignment horizontal="left" vertical="center"/>
    </xf>
    <xf numFmtId="0" fontId="34" fillId="3" borderId="7" xfId="4" applyFont="1" applyFill="1" applyBorder="1" applyAlignment="1">
      <alignment horizontal="left" vertical="center"/>
    </xf>
    <xf numFmtId="10" fontId="32" fillId="3" borderId="7" xfId="8" applyNumberFormat="1" applyFont="1" applyFill="1" applyBorder="1" applyAlignment="1">
      <alignment vertical="center"/>
    </xf>
    <xf numFmtId="10" fontId="32" fillId="3" borderId="2" xfId="4" applyNumberFormat="1" applyFont="1" applyFill="1" applyBorder="1" applyAlignment="1">
      <alignment horizontal="center" vertical="center"/>
    </xf>
    <xf numFmtId="0" fontId="32" fillId="0" borderId="41" xfId="6" applyFont="1" applyBorder="1" applyAlignment="1">
      <alignment horizontal="center" vertical="center"/>
    </xf>
    <xf numFmtId="43" fontId="32" fillId="3" borderId="7" xfId="7" applyFont="1" applyFill="1" applyBorder="1" applyAlignment="1">
      <alignment vertical="center"/>
    </xf>
    <xf numFmtId="0" fontId="32" fillId="0" borderId="42" xfId="6" applyFont="1" applyBorder="1" applyAlignment="1">
      <alignment horizontal="center" vertical="center"/>
    </xf>
    <xf numFmtId="0" fontId="32" fillId="0" borderId="47" xfId="6" applyFont="1" applyBorder="1" applyAlignment="1">
      <alignment horizontal="center" vertical="center"/>
    </xf>
    <xf numFmtId="1" fontId="7" fillId="6" borderId="12" xfId="4" applyNumberFormat="1" applyFont="1" applyFill="1" applyBorder="1" applyAlignment="1">
      <alignment horizontal="center" vertical="center"/>
    </xf>
    <xf numFmtId="0" fontId="7" fillId="6" borderId="2" xfId="4" applyFont="1" applyFill="1" applyBorder="1" applyAlignment="1">
      <alignment horizontal="left" vertical="center"/>
    </xf>
    <xf numFmtId="4" fontId="7" fillId="6" borderId="18" xfId="8" applyNumberFormat="1" applyFont="1" applyFill="1" applyBorder="1" applyAlignment="1">
      <alignment horizontal="center" vertical="center"/>
    </xf>
    <xf numFmtId="1" fontId="7" fillId="6" borderId="13" xfId="4" applyNumberFormat="1" applyFont="1" applyFill="1" applyBorder="1" applyAlignment="1">
      <alignment horizontal="center" vertical="center"/>
    </xf>
    <xf numFmtId="0" fontId="7" fillId="6" borderId="14" xfId="4" applyFont="1" applyFill="1" applyBorder="1" applyAlignment="1">
      <alignment horizontal="left" vertical="center"/>
    </xf>
    <xf numFmtId="4" fontId="7" fillId="6" borderId="40" xfId="8" applyNumberFormat="1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0" fontId="26" fillId="0" borderId="0" xfId="0" applyFont="1" applyAlignment="1">
      <alignment wrapText="1"/>
    </xf>
    <xf numFmtId="0" fontId="12" fillId="5" borderId="28" xfId="0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164" fontId="19" fillId="0" borderId="18" xfId="0" applyNumberFormat="1" applyFont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 wrapText="1"/>
    </xf>
    <xf numFmtId="10" fontId="13" fillId="5" borderId="27" xfId="0" applyNumberFormat="1" applyFont="1" applyFill="1" applyBorder="1" applyAlignment="1">
      <alignment horizontal="center" vertical="center"/>
    </xf>
    <xf numFmtId="8" fontId="21" fillId="12" borderId="16" xfId="0" applyNumberFormat="1" applyFont="1" applyFill="1" applyBorder="1" applyAlignment="1">
      <alignment horizontal="center" vertical="center" wrapText="1"/>
    </xf>
    <xf numFmtId="164" fontId="7" fillId="2" borderId="38" xfId="0" applyNumberFormat="1" applyFont="1" applyFill="1" applyBorder="1" applyAlignment="1">
      <alignment horizontal="center" vertical="center"/>
    </xf>
    <xf numFmtId="10" fontId="38" fillId="8" borderId="27" xfId="0" applyNumberFormat="1" applyFont="1" applyFill="1" applyBorder="1" applyAlignment="1">
      <alignment horizontal="center" vertical="center"/>
    </xf>
    <xf numFmtId="10" fontId="35" fillId="7" borderId="27" xfId="0" applyNumberFormat="1" applyFont="1" applyFill="1" applyBorder="1" applyAlignment="1">
      <alignment horizontal="center" vertical="center"/>
    </xf>
    <xf numFmtId="10" fontId="39" fillId="8" borderId="27" xfId="1" applyNumberFormat="1" applyFont="1" applyFill="1" applyBorder="1" applyAlignment="1">
      <alignment horizontal="center" vertical="center"/>
    </xf>
    <xf numFmtId="10" fontId="13" fillId="0" borderId="27" xfId="0" applyNumberFormat="1" applyFont="1" applyBorder="1" applyAlignment="1">
      <alignment horizontal="center" vertical="center"/>
    </xf>
    <xf numFmtId="0" fontId="40" fillId="5" borderId="8" xfId="0" applyFont="1" applyFill="1" applyBorder="1" applyAlignment="1">
      <alignment horizontal="justify" vertical="center" wrapText="1"/>
    </xf>
    <xf numFmtId="0" fontId="40" fillId="5" borderId="2" xfId="0" applyFont="1" applyFill="1" applyBorder="1" applyAlignment="1">
      <alignment horizontal="justify" vertical="center" wrapText="1"/>
    </xf>
    <xf numFmtId="10" fontId="19" fillId="0" borderId="0" xfId="0" applyNumberFormat="1" applyFont="1" applyAlignment="1">
      <alignment vertical="center"/>
    </xf>
    <xf numFmtId="0" fontId="28" fillId="0" borderId="12" xfId="0" applyFont="1" applyBorder="1" applyAlignment="1">
      <alignment vertical="center" wrapText="1"/>
    </xf>
    <xf numFmtId="8" fontId="19" fillId="0" borderId="0" xfId="0" applyNumberFormat="1" applyFont="1" applyAlignment="1">
      <alignment vertical="center"/>
    </xf>
    <xf numFmtId="0" fontId="40" fillId="0" borderId="0" xfId="0" applyFont="1" applyAlignment="1">
      <alignment horizontal="left" vertical="center" wrapText="1"/>
    </xf>
    <xf numFmtId="164" fontId="19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41" fillId="0" borderId="33" xfId="0" applyFont="1" applyBorder="1" applyAlignment="1">
      <alignment vertical="center"/>
    </xf>
    <xf numFmtId="10" fontId="35" fillId="7" borderId="27" xfId="1" applyNumberFormat="1" applyFont="1" applyFill="1" applyBorder="1" applyAlignment="1">
      <alignment horizontal="center" vertical="center"/>
    </xf>
    <xf numFmtId="10" fontId="13" fillId="0" borderId="27" xfId="1" applyNumberFormat="1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6" borderId="15" xfId="0" applyFont="1" applyFill="1" applyBorder="1" applyAlignment="1">
      <alignment horizontal="center" vertical="center"/>
    </xf>
    <xf numFmtId="0" fontId="42" fillId="6" borderId="17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center" vertical="center"/>
    </xf>
    <xf numFmtId="0" fontId="42" fillId="7" borderId="18" xfId="0" applyFont="1" applyFill="1" applyBorder="1" applyAlignment="1">
      <alignment horizontal="right" vertical="center" wrapText="1"/>
    </xf>
    <xf numFmtId="0" fontId="42" fillId="0" borderId="0" xfId="0" applyFont="1" applyAlignment="1">
      <alignment horizontal="center" vertical="center"/>
    </xf>
    <xf numFmtId="0" fontId="42" fillId="7" borderId="18" xfId="0" applyFont="1" applyFill="1" applyBorder="1" applyAlignment="1">
      <alignment horizontal="center" vertical="center"/>
    </xf>
    <xf numFmtId="0" fontId="43" fillId="8" borderId="12" xfId="0" applyFont="1" applyFill="1" applyBorder="1" applyAlignment="1">
      <alignment horizontal="center" vertical="center"/>
    </xf>
    <xf numFmtId="0" fontId="43" fillId="8" borderId="18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/>
    </xf>
    <xf numFmtId="10" fontId="43" fillId="8" borderId="12" xfId="1" applyNumberFormat="1" applyFont="1" applyFill="1" applyBorder="1" applyAlignment="1">
      <alignment horizontal="center" vertical="center"/>
    </xf>
    <xf numFmtId="164" fontId="43" fillId="8" borderId="18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8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/>
    </xf>
    <xf numFmtId="10" fontId="44" fillId="0" borderId="12" xfId="1" applyNumberFormat="1" applyFont="1" applyBorder="1" applyAlignment="1">
      <alignment horizontal="center" vertical="center"/>
    </xf>
    <xf numFmtId="164" fontId="44" fillId="0" borderId="18" xfId="0" applyNumberFormat="1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0" fontId="42" fillId="7" borderId="12" xfId="1" applyNumberFormat="1" applyFont="1" applyFill="1" applyBorder="1" applyAlignment="1">
      <alignment horizontal="center" vertical="center"/>
    </xf>
    <xf numFmtId="164" fontId="42" fillId="7" borderId="18" xfId="0" applyNumberFormat="1" applyFont="1" applyFill="1" applyBorder="1" applyAlignment="1">
      <alignment horizontal="center"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2" fillId="7" borderId="18" xfId="0" applyFont="1" applyFill="1" applyBorder="1" applyAlignment="1">
      <alignment horizontal="left" vertical="center" wrapText="1"/>
    </xf>
    <xf numFmtId="10" fontId="42" fillId="6" borderId="13" xfId="1" applyNumberFormat="1" applyFont="1" applyFill="1" applyBorder="1" applyAlignment="1">
      <alignment horizontal="center" vertical="center"/>
    </xf>
    <xf numFmtId="164" fontId="42" fillId="6" borderId="40" xfId="0" applyNumberFormat="1" applyFont="1" applyFill="1" applyBorder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 wrapText="1"/>
    </xf>
    <xf numFmtId="0" fontId="20" fillId="6" borderId="51" xfId="0" applyFont="1" applyFill="1" applyBorder="1" applyAlignment="1">
      <alignment horizontal="center" vertical="center"/>
    </xf>
    <xf numFmtId="9" fontId="21" fillId="0" borderId="49" xfId="1" applyFont="1" applyBorder="1" applyAlignment="1">
      <alignment horizontal="center" vertical="center"/>
    </xf>
    <xf numFmtId="9" fontId="21" fillId="0" borderId="50" xfId="1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10" fontId="21" fillId="0" borderId="50" xfId="0" applyNumberFormat="1" applyFont="1" applyBorder="1" applyAlignment="1">
      <alignment horizontal="center" vertical="center"/>
    </xf>
    <xf numFmtId="10" fontId="21" fillId="0" borderId="49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164" fontId="19" fillId="0" borderId="40" xfId="0" applyNumberFormat="1" applyFont="1" applyBorder="1" applyAlignment="1">
      <alignment horizontal="center" vertical="center"/>
    </xf>
    <xf numFmtId="0" fontId="10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12" fillId="17" borderId="64" xfId="0" applyFont="1" applyFill="1" applyBorder="1" applyAlignment="1">
      <alignment horizontal="center" vertical="center"/>
    </xf>
    <xf numFmtId="0" fontId="12" fillId="17" borderId="65" xfId="0" applyFont="1" applyFill="1" applyBorder="1" applyAlignment="1">
      <alignment horizontal="center" vertical="center"/>
    </xf>
    <xf numFmtId="17" fontId="12" fillId="17" borderId="8" xfId="0" applyNumberFormat="1" applyFont="1" applyFill="1" applyBorder="1" applyAlignment="1">
      <alignment horizontal="center" vertical="center"/>
    </xf>
    <xf numFmtId="0" fontId="37" fillId="16" borderId="64" xfId="0" applyFont="1" applyFill="1" applyBorder="1" applyAlignment="1">
      <alignment horizontal="center" vertical="center"/>
    </xf>
    <xf numFmtId="0" fontId="0" fillId="16" borderId="64" xfId="0" applyFill="1" applyBorder="1" applyAlignment="1">
      <alignment horizontal="center"/>
    </xf>
    <xf numFmtId="0" fontId="37" fillId="16" borderId="64" xfId="0" applyFont="1" applyFill="1" applyBorder="1" applyAlignment="1">
      <alignment horizontal="center"/>
    </xf>
    <xf numFmtId="0" fontId="12" fillId="17" borderId="8" xfId="0" applyFont="1" applyFill="1" applyBorder="1" applyAlignment="1">
      <alignment horizontal="center" vertical="center" wrapText="1"/>
    </xf>
    <xf numFmtId="0" fontId="12" fillId="17" borderId="8" xfId="0" applyFont="1" applyFill="1" applyBorder="1" applyAlignment="1">
      <alignment horizontal="center" vertical="center"/>
    </xf>
    <xf numFmtId="0" fontId="12" fillId="17" borderId="2" xfId="0" applyFont="1" applyFill="1" applyBorder="1" applyAlignment="1">
      <alignment horizontal="center" vertical="center" wrapText="1"/>
    </xf>
    <xf numFmtId="0" fontId="12" fillId="17" borderId="2" xfId="0" applyFont="1" applyFill="1" applyBorder="1" applyAlignment="1">
      <alignment horizontal="center" vertical="center"/>
    </xf>
    <xf numFmtId="17" fontId="12" fillId="17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/>
    </xf>
    <xf numFmtId="17" fontId="12" fillId="16" borderId="2" xfId="0" applyNumberFormat="1" applyFont="1" applyFill="1" applyBorder="1" applyAlignment="1">
      <alignment horizontal="center" vertical="center"/>
    </xf>
    <xf numFmtId="0" fontId="12" fillId="16" borderId="2" xfId="0" applyFont="1" applyFill="1" applyBorder="1" applyAlignment="1">
      <alignment horizontal="center" vertical="center" wrapText="1"/>
    </xf>
    <xf numFmtId="17" fontId="12" fillId="16" borderId="2" xfId="0" applyNumberFormat="1" applyFont="1" applyFill="1" applyBorder="1" applyAlignment="1">
      <alignment horizontal="center" vertical="center" wrapText="1"/>
    </xf>
    <xf numFmtId="0" fontId="12" fillId="16" borderId="2" xfId="0" quotePrefix="1" applyFont="1" applyFill="1" applyBorder="1" applyAlignment="1">
      <alignment horizontal="center" vertical="center"/>
    </xf>
    <xf numFmtId="164" fontId="44" fillId="16" borderId="18" xfId="0" applyNumberFormat="1" applyFont="1" applyFill="1" applyBorder="1" applyAlignment="1">
      <alignment horizontal="center" vertical="center"/>
    </xf>
    <xf numFmtId="10" fontId="26" fillId="16" borderId="2" xfId="1" applyNumberFormat="1" applyFont="1" applyFill="1" applyBorder="1" applyAlignment="1">
      <alignment horizontal="center" vertical="center"/>
    </xf>
    <xf numFmtId="10" fontId="4" fillId="16" borderId="2" xfId="1" applyNumberFormat="1" applyFont="1" applyFill="1" applyBorder="1" applyAlignment="1">
      <alignment horizontal="center" vertical="center"/>
    </xf>
    <xf numFmtId="8" fontId="28" fillId="16" borderId="2" xfId="0" applyNumberFormat="1" applyFont="1" applyFill="1" applyBorder="1" applyAlignment="1">
      <alignment horizontal="center" vertical="center" wrapText="1"/>
    </xf>
    <xf numFmtId="164" fontId="19" fillId="16" borderId="2" xfId="0" applyNumberFormat="1" applyFont="1" applyFill="1" applyBorder="1" applyAlignment="1">
      <alignment horizontal="center" vertical="center"/>
    </xf>
    <xf numFmtId="164" fontId="19" fillId="16" borderId="14" xfId="0" applyNumberFormat="1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 vertical="center"/>
    </xf>
    <xf numFmtId="17" fontId="19" fillId="16" borderId="2" xfId="0" applyNumberFormat="1" applyFont="1" applyFill="1" applyBorder="1" applyAlignment="1">
      <alignment horizontal="center" vertical="center"/>
    </xf>
    <xf numFmtId="0" fontId="19" fillId="16" borderId="14" xfId="0" quotePrefix="1" applyFont="1" applyFill="1" applyBorder="1" applyAlignment="1">
      <alignment horizontal="center" vertical="center"/>
    </xf>
    <xf numFmtId="0" fontId="19" fillId="16" borderId="14" xfId="0" applyFont="1" applyFill="1" applyBorder="1" applyAlignment="1">
      <alignment horizontal="center" vertical="center"/>
    </xf>
    <xf numFmtId="17" fontId="19" fillId="16" borderId="14" xfId="0" applyNumberFormat="1" applyFont="1" applyFill="1" applyBorder="1" applyAlignment="1">
      <alignment horizontal="center" vertical="center"/>
    </xf>
    <xf numFmtId="10" fontId="32" fillId="16" borderId="18" xfId="8" applyNumberFormat="1" applyFont="1" applyFill="1" applyBorder="1" applyAlignment="1">
      <alignment horizontal="center" vertical="center"/>
    </xf>
    <xf numFmtId="10" fontId="32" fillId="0" borderId="18" xfId="8" applyNumberFormat="1" applyFont="1" applyFill="1" applyBorder="1" applyAlignment="1">
      <alignment horizontal="center" vertical="center"/>
    </xf>
    <xf numFmtId="10" fontId="32" fillId="16" borderId="2" xfId="8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8" fontId="28" fillId="16" borderId="4" xfId="0" applyNumberFormat="1" applyFont="1" applyFill="1" applyBorder="1" applyAlignment="1">
      <alignment horizontal="center" vertical="center" wrapText="1"/>
    </xf>
    <xf numFmtId="4" fontId="19" fillId="0" borderId="4" xfId="0" applyNumberFormat="1" applyFont="1" applyBorder="1" applyAlignment="1">
      <alignment horizontal="center" vertical="center" wrapText="1"/>
    </xf>
    <xf numFmtId="0" fontId="7" fillId="7" borderId="48" xfId="0" applyFont="1" applyFill="1" applyBorder="1" applyAlignment="1">
      <alignment horizontal="center" vertical="center" wrapText="1"/>
    </xf>
    <xf numFmtId="8" fontId="28" fillId="16" borderId="48" xfId="0" applyNumberFormat="1" applyFont="1" applyFill="1" applyBorder="1" applyAlignment="1">
      <alignment horizontal="center" vertical="center" wrapText="1"/>
    </xf>
    <xf numFmtId="4" fontId="19" fillId="0" borderId="48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8" fontId="28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164" fontId="7" fillId="0" borderId="68" xfId="0" applyNumberFormat="1" applyFont="1" applyBorder="1" applyAlignment="1">
      <alignment horizontal="center" vertical="center" wrapText="1"/>
    </xf>
    <xf numFmtId="8" fontId="12" fillId="3" borderId="2" xfId="0" applyNumberFormat="1" applyFont="1" applyFill="1" applyBorder="1" applyAlignment="1">
      <alignment horizontal="center" vertical="center"/>
    </xf>
    <xf numFmtId="8" fontId="0" fillId="3" borderId="0" xfId="0" applyNumberFormat="1" applyFill="1" applyAlignment="1">
      <alignment horizontal="center"/>
    </xf>
    <xf numFmtId="0" fontId="12" fillId="3" borderId="8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164" fontId="19" fillId="3" borderId="18" xfId="0" applyNumberFormat="1" applyFont="1" applyFill="1" applyBorder="1" applyAlignment="1">
      <alignment horizontal="center" vertical="center"/>
    </xf>
    <xf numFmtId="164" fontId="7" fillId="6" borderId="53" xfId="0" applyNumberFormat="1" applyFont="1" applyFill="1" applyBorder="1" applyAlignment="1">
      <alignment horizontal="center" vertical="center" wrapText="1"/>
    </xf>
    <xf numFmtId="8" fontId="21" fillId="14" borderId="2" xfId="0" applyNumberFormat="1" applyFont="1" applyFill="1" applyBorder="1" applyAlignment="1">
      <alignment horizontal="center"/>
    </xf>
    <xf numFmtId="0" fontId="7" fillId="2" borderId="37" xfId="0" applyFont="1" applyFill="1" applyBorder="1" applyAlignment="1">
      <alignment horizontal="right" vertical="center"/>
    </xf>
    <xf numFmtId="0" fontId="7" fillId="2" borderId="38" xfId="0" applyFont="1" applyFill="1" applyBorder="1" applyAlignment="1">
      <alignment horizontal="right" vertical="center"/>
    </xf>
    <xf numFmtId="0" fontId="7" fillId="6" borderId="34" xfId="0" applyFont="1" applyFill="1" applyBorder="1" applyAlignment="1">
      <alignment horizontal="center" vertical="center"/>
    </xf>
    <xf numFmtId="0" fontId="7" fillId="6" borderId="35" xfId="0" applyFont="1" applyFill="1" applyBorder="1" applyAlignment="1">
      <alignment horizontal="center" vertical="center"/>
    </xf>
    <xf numFmtId="0" fontId="7" fillId="6" borderId="36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14" fillId="8" borderId="4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left" vertical="center"/>
    </xf>
    <xf numFmtId="0" fontId="14" fillId="8" borderId="3" xfId="0" applyFont="1" applyFill="1" applyBorder="1" applyAlignment="1">
      <alignment horizontal="left" vertical="center"/>
    </xf>
    <xf numFmtId="0" fontId="14" fillId="8" borderId="5" xfId="0" applyFont="1" applyFill="1" applyBorder="1" applyAlignment="1">
      <alignment horizontal="left" vertical="center"/>
    </xf>
    <xf numFmtId="0" fontId="6" fillId="8" borderId="9" xfId="0" applyFont="1" applyFill="1" applyBorder="1" applyAlignment="1">
      <alignment horizontal="left" vertical="center"/>
    </xf>
    <xf numFmtId="0" fontId="6" fillId="8" borderId="7" xfId="0" applyFont="1" applyFill="1" applyBorder="1" applyAlignment="1">
      <alignment horizontal="left" vertical="center"/>
    </xf>
    <xf numFmtId="0" fontId="6" fillId="8" borderId="3" xfId="0" applyFont="1" applyFill="1" applyBorder="1" applyAlignment="1">
      <alignment horizontal="left" vertical="center"/>
    </xf>
    <xf numFmtId="0" fontId="7" fillId="7" borderId="26" xfId="0" applyFont="1" applyFill="1" applyBorder="1" applyAlignment="1">
      <alignment horizontal="right" vertical="center"/>
    </xf>
    <xf numFmtId="0" fontId="7" fillId="7" borderId="2" xfId="0" applyFont="1" applyFill="1" applyBorder="1" applyAlignment="1">
      <alignment horizontal="right" vertical="center"/>
    </xf>
    <xf numFmtId="0" fontId="27" fillId="0" borderId="26" xfId="0" applyFont="1" applyBorder="1" applyAlignment="1">
      <alignment horizontal="right" vertical="center"/>
    </xf>
    <xf numFmtId="0" fontId="27" fillId="0" borderId="2" xfId="0" applyFont="1" applyBorder="1" applyAlignment="1">
      <alignment horizontal="right" vertical="center"/>
    </xf>
    <xf numFmtId="0" fontId="7" fillId="6" borderId="29" xfId="0" applyFont="1" applyFill="1" applyBorder="1" applyAlignment="1">
      <alignment horizontal="right" vertical="center"/>
    </xf>
    <xf numFmtId="0" fontId="7" fillId="6" borderId="30" xfId="0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25" xfId="0" applyFont="1" applyFill="1" applyBorder="1" applyAlignment="1">
      <alignment horizontal="center" vertical="center"/>
    </xf>
    <xf numFmtId="0" fontId="21" fillId="10" borderId="12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12" borderId="15" xfId="0" applyFont="1" applyFill="1" applyBorder="1" applyAlignment="1">
      <alignment horizontal="center" vertical="center" wrapText="1"/>
    </xf>
    <xf numFmtId="0" fontId="21" fillId="12" borderId="12" xfId="0" applyFont="1" applyFill="1" applyBorder="1" applyAlignment="1">
      <alignment horizontal="center" vertical="center" wrapText="1"/>
    </xf>
    <xf numFmtId="0" fontId="21" fillId="14" borderId="12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20" fillId="6" borderId="16" xfId="0" applyFont="1" applyFill="1" applyBorder="1" applyAlignment="1">
      <alignment horizontal="center"/>
    </xf>
    <xf numFmtId="0" fontId="20" fillId="6" borderId="17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 wrapText="1"/>
    </xf>
    <xf numFmtId="0" fontId="20" fillId="6" borderId="14" xfId="0" applyFont="1" applyFill="1" applyBorder="1" applyAlignment="1">
      <alignment horizontal="center" vertical="center" wrapText="1"/>
    </xf>
    <xf numFmtId="0" fontId="20" fillId="6" borderId="16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2" fontId="20" fillId="6" borderId="57" xfId="1" applyNumberFormat="1" applyFont="1" applyFill="1" applyBorder="1" applyAlignment="1">
      <alignment horizontal="center" vertical="center"/>
    </xf>
    <xf numFmtId="2" fontId="20" fillId="6" borderId="19" xfId="1" applyNumberFormat="1" applyFont="1" applyFill="1" applyBorder="1" applyAlignment="1">
      <alignment horizontal="center" vertical="center"/>
    </xf>
    <xf numFmtId="164" fontId="20" fillId="6" borderId="43" xfId="0" applyNumberFormat="1" applyFont="1" applyFill="1" applyBorder="1" applyAlignment="1">
      <alignment horizontal="center" vertical="center"/>
    </xf>
    <xf numFmtId="164" fontId="20" fillId="6" borderId="4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6" borderId="6" xfId="0" applyFont="1" applyFill="1" applyBorder="1" applyAlignment="1">
      <alignment horizontal="center" vertical="center"/>
    </xf>
    <xf numFmtId="17" fontId="28" fillId="16" borderId="59" xfId="0" applyNumberFormat="1" applyFont="1" applyFill="1" applyBorder="1" applyAlignment="1">
      <alignment horizontal="center" vertical="center"/>
    </xf>
    <xf numFmtId="0" fontId="28" fillId="16" borderId="48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1" fillId="0" borderId="49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17" fillId="6" borderId="59" xfId="0" applyFont="1" applyFill="1" applyBorder="1" applyAlignment="1">
      <alignment horizontal="right" vertical="center"/>
    </xf>
    <xf numFmtId="0" fontId="17" fillId="6" borderId="48" xfId="0" applyFont="1" applyFill="1" applyBorder="1" applyAlignment="1">
      <alignment horizontal="right" vertical="center"/>
    </xf>
    <xf numFmtId="0" fontId="28" fillId="0" borderId="12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16" borderId="12" xfId="0" applyFont="1" applyFill="1" applyBorder="1" applyAlignment="1">
      <alignment horizontal="center" vertical="center"/>
    </xf>
    <xf numFmtId="0" fontId="28" fillId="16" borderId="18" xfId="0" applyFont="1" applyFill="1" applyBorder="1" applyAlignment="1">
      <alignment horizontal="center" vertical="center"/>
    </xf>
    <xf numFmtId="164" fontId="28" fillId="16" borderId="13" xfId="0" applyNumberFormat="1" applyFont="1" applyFill="1" applyBorder="1" applyAlignment="1">
      <alignment horizontal="center" vertical="center"/>
    </xf>
    <xf numFmtId="164" fontId="28" fillId="16" borderId="40" xfId="0" applyNumberFormat="1" applyFont="1" applyFill="1" applyBorder="1" applyAlignment="1">
      <alignment horizontal="center" vertical="center"/>
    </xf>
    <xf numFmtId="0" fontId="28" fillId="16" borderId="12" xfId="0" quotePrefix="1" applyFont="1" applyFill="1" applyBorder="1" applyAlignment="1">
      <alignment horizontal="center" vertical="center"/>
    </xf>
    <xf numFmtId="0" fontId="28" fillId="16" borderId="59" xfId="0" quotePrefix="1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right" vertical="center"/>
    </xf>
    <xf numFmtId="0" fontId="17" fillId="6" borderId="18" xfId="0" applyFont="1" applyFill="1" applyBorder="1" applyAlignment="1">
      <alignment horizontal="right" vertical="center"/>
    </xf>
    <xf numFmtId="0" fontId="17" fillId="6" borderId="13" xfId="0" applyFont="1" applyFill="1" applyBorder="1" applyAlignment="1">
      <alignment horizontal="right" vertical="center"/>
    </xf>
    <xf numFmtId="0" fontId="17" fillId="6" borderId="40" xfId="0" applyFont="1" applyFill="1" applyBorder="1" applyAlignment="1">
      <alignment horizontal="right" vertical="center"/>
    </xf>
    <xf numFmtId="0" fontId="17" fillId="6" borderId="15" xfId="0" applyFont="1" applyFill="1" applyBorder="1" applyAlignment="1">
      <alignment horizontal="right" vertical="center"/>
    </xf>
    <xf numFmtId="0" fontId="17" fillId="6" borderId="17" xfId="0" applyFont="1" applyFill="1" applyBorder="1" applyAlignment="1">
      <alignment horizontal="right" vertical="center"/>
    </xf>
    <xf numFmtId="0" fontId="20" fillId="6" borderId="54" xfId="0" applyFont="1" applyFill="1" applyBorder="1" applyAlignment="1">
      <alignment horizontal="right" vertical="center"/>
    </xf>
    <xf numFmtId="0" fontId="20" fillId="6" borderId="11" xfId="0" applyFont="1" applyFill="1" applyBorder="1" applyAlignment="1">
      <alignment horizontal="right" vertical="center"/>
    </xf>
    <xf numFmtId="0" fontId="42" fillId="6" borderId="55" xfId="0" applyFont="1" applyFill="1" applyBorder="1" applyAlignment="1">
      <alignment horizontal="center" vertical="center"/>
    </xf>
    <xf numFmtId="0" fontId="42" fillId="6" borderId="56" xfId="0" applyFont="1" applyFill="1" applyBorder="1" applyAlignment="1">
      <alignment horizontal="center" vertical="center"/>
    </xf>
    <xf numFmtId="0" fontId="42" fillId="7" borderId="12" xfId="0" applyFont="1" applyFill="1" applyBorder="1" applyAlignment="1">
      <alignment horizontal="right" vertical="center"/>
    </xf>
    <xf numFmtId="0" fontId="42" fillId="7" borderId="18" xfId="0" applyFont="1" applyFill="1" applyBorder="1" applyAlignment="1">
      <alignment horizontal="right" vertical="center"/>
    </xf>
    <xf numFmtId="0" fontId="42" fillId="6" borderId="13" xfId="0" applyFont="1" applyFill="1" applyBorder="1" applyAlignment="1">
      <alignment horizontal="right" vertical="center"/>
    </xf>
    <xf numFmtId="0" fontId="42" fillId="6" borderId="40" xfId="0" applyFont="1" applyFill="1" applyBorder="1" applyAlignment="1">
      <alignment horizontal="right" vertical="center"/>
    </xf>
    <xf numFmtId="0" fontId="21" fillId="0" borderId="57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58" xfId="0" applyFont="1" applyBorder="1" applyAlignment="1">
      <alignment horizontal="left" vertical="center" wrapText="1"/>
    </xf>
    <xf numFmtId="0" fontId="21" fillId="0" borderId="52" xfId="0" applyFont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7" fillId="6" borderId="69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18" fillId="0" borderId="59" xfId="0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7" fillId="16" borderId="7" xfId="0" applyFont="1" applyFill="1" applyBorder="1" applyAlignment="1">
      <alignment horizontal="center" vertical="center"/>
    </xf>
    <xf numFmtId="0" fontId="17" fillId="16" borderId="48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/>
    </xf>
    <xf numFmtId="4" fontId="19" fillId="0" borderId="3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164" fontId="7" fillId="6" borderId="67" xfId="0" applyNumberFormat="1" applyFont="1" applyFill="1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 vertical="center"/>
    </xf>
    <xf numFmtId="164" fontId="7" fillId="6" borderId="40" xfId="0" applyNumberFormat="1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  <xf numFmtId="0" fontId="7" fillId="6" borderId="51" xfId="0" applyFont="1" applyFill="1" applyBorder="1" applyAlignment="1">
      <alignment horizontal="center"/>
    </xf>
    <xf numFmtId="0" fontId="18" fillId="0" borderId="7" xfId="0" applyFont="1" applyBorder="1" applyAlignment="1">
      <alignment horizontal="left"/>
    </xf>
    <xf numFmtId="0" fontId="7" fillId="6" borderId="13" xfId="0" applyFont="1" applyFill="1" applyBorder="1" applyAlignment="1">
      <alignment horizontal="left"/>
    </xf>
    <xf numFmtId="0" fontId="7" fillId="6" borderId="62" xfId="0" applyFont="1" applyFill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17" fillId="16" borderId="4" xfId="0" applyFont="1" applyFill="1" applyBorder="1" applyAlignment="1">
      <alignment horizontal="center" vertical="center"/>
    </xf>
    <xf numFmtId="164" fontId="7" fillId="6" borderId="14" xfId="0" applyNumberFormat="1" applyFont="1" applyFill="1" applyBorder="1" applyAlignment="1">
      <alignment horizontal="center"/>
    </xf>
    <xf numFmtId="4" fontId="19" fillId="0" borderId="2" xfId="0" applyNumberFormat="1" applyFont="1" applyBorder="1" applyAlignment="1">
      <alignment horizontal="center"/>
    </xf>
    <xf numFmtId="164" fontId="7" fillId="6" borderId="40" xfId="0" applyNumberFormat="1" applyFont="1" applyFill="1" applyBorder="1" applyAlignment="1">
      <alignment horizontal="center"/>
    </xf>
    <xf numFmtId="0" fontId="17" fillId="7" borderId="12" xfId="0" applyFont="1" applyFill="1" applyBorder="1" applyAlignment="1">
      <alignment horizontal="left"/>
    </xf>
    <xf numFmtId="0" fontId="17" fillId="7" borderId="2" xfId="0" applyFont="1" applyFill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8" xfId="0" applyFont="1" applyBorder="1" applyAlignment="1">
      <alignment horizontal="left"/>
    </xf>
    <xf numFmtId="0" fontId="17" fillId="7" borderId="2" xfId="0" applyFont="1" applyFill="1" applyBorder="1" applyAlignment="1">
      <alignment horizontal="center"/>
    </xf>
    <xf numFmtId="0" fontId="17" fillId="7" borderId="18" xfId="0" applyFont="1" applyFill="1" applyBorder="1" applyAlignment="1">
      <alignment horizontal="center"/>
    </xf>
    <xf numFmtId="0" fontId="19" fillId="0" borderId="2" xfId="0" applyFont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18" xfId="0" applyFont="1" applyFill="1" applyBorder="1" applyAlignment="1">
      <alignment horizontal="center" vertical="center"/>
    </xf>
    <xf numFmtId="4" fontId="19" fillId="0" borderId="5" xfId="0" applyNumberFormat="1" applyFont="1" applyBorder="1" applyAlignment="1">
      <alignment horizontal="center"/>
    </xf>
    <xf numFmtId="4" fontId="19" fillId="0" borderId="6" xfId="0" applyNumberFormat="1" applyFont="1" applyBorder="1" applyAlignment="1">
      <alignment horizontal="center"/>
    </xf>
    <xf numFmtId="4" fontId="19" fillId="0" borderId="66" xfId="0" applyNumberFormat="1" applyFont="1" applyBorder="1" applyAlignment="1">
      <alignment horizontal="center"/>
    </xf>
    <xf numFmtId="0" fontId="19" fillId="16" borderId="3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/>
    </xf>
    <xf numFmtId="0" fontId="19" fillId="16" borderId="18" xfId="0" applyFont="1" applyFill="1" applyBorder="1" applyAlignment="1">
      <alignment horizontal="center"/>
    </xf>
    <xf numFmtId="164" fontId="7" fillId="6" borderId="62" xfId="0" applyNumberFormat="1" applyFont="1" applyFill="1" applyBorder="1" applyAlignment="1">
      <alignment horizontal="center"/>
    </xf>
    <xf numFmtId="164" fontId="7" fillId="6" borderId="63" xfId="0" applyNumberFormat="1" applyFont="1" applyFill="1" applyBorder="1" applyAlignment="1">
      <alignment horizontal="center"/>
    </xf>
    <xf numFmtId="164" fontId="7" fillId="6" borderId="53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16" borderId="2" xfId="0" applyNumberFormat="1" applyFont="1" applyFill="1" applyBorder="1" applyAlignment="1">
      <alignment horizontal="center"/>
    </xf>
    <xf numFmtId="164" fontId="19" fillId="16" borderId="18" xfId="0" applyNumberFormat="1" applyFont="1" applyFill="1" applyBorder="1" applyAlignment="1">
      <alignment horizontal="center"/>
    </xf>
    <xf numFmtId="0" fontId="17" fillId="16" borderId="3" xfId="0" applyFont="1" applyFill="1" applyBorder="1" applyAlignment="1">
      <alignment horizontal="center" vertical="center"/>
    </xf>
    <xf numFmtId="164" fontId="7" fillId="0" borderId="68" xfId="0" applyNumberFormat="1" applyFont="1" applyBorder="1" applyAlignment="1">
      <alignment horizontal="center" vertical="center"/>
    </xf>
    <xf numFmtId="0" fontId="7" fillId="16" borderId="2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7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17" fillId="7" borderId="4" xfId="0" applyFont="1" applyFill="1" applyBorder="1" applyAlignment="1">
      <alignment horizontal="left"/>
    </xf>
    <xf numFmtId="0" fontId="7" fillId="6" borderId="55" xfId="0" applyFont="1" applyFill="1" applyBorder="1" applyAlignment="1">
      <alignment horizontal="center"/>
    </xf>
    <xf numFmtId="0" fontId="7" fillId="6" borderId="61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/>
    </xf>
    <xf numFmtId="0" fontId="17" fillId="7" borderId="48" xfId="0" applyFont="1" applyFill="1" applyBorder="1" applyAlignment="1">
      <alignment horizontal="center"/>
    </xf>
    <xf numFmtId="0" fontId="17" fillId="7" borderId="59" xfId="0" applyFont="1" applyFill="1" applyBorder="1" applyAlignment="1">
      <alignment horizontal="left"/>
    </xf>
    <xf numFmtId="0" fontId="17" fillId="7" borderId="3" xfId="0" applyFont="1" applyFill="1" applyBorder="1" applyAlignment="1">
      <alignment horizontal="left"/>
    </xf>
    <xf numFmtId="0" fontId="9" fillId="2" borderId="43" xfId="3" applyFont="1" applyFill="1" applyBorder="1" applyAlignment="1">
      <alignment horizontal="center" vertical="center"/>
    </xf>
    <xf numFmtId="0" fontId="9" fillId="2" borderId="44" xfId="3" applyFont="1" applyFill="1" applyBorder="1" applyAlignment="1">
      <alignment horizontal="center" vertical="center"/>
    </xf>
    <xf numFmtId="0" fontId="9" fillId="2" borderId="45" xfId="3" applyFont="1" applyFill="1" applyBorder="1" applyAlignment="1">
      <alignment horizontal="center" vertical="center"/>
    </xf>
    <xf numFmtId="0" fontId="35" fillId="6" borderId="14" xfId="4" applyFont="1" applyFill="1" applyBorder="1" applyAlignment="1">
      <alignment horizontal="center" vertical="center"/>
    </xf>
    <xf numFmtId="1" fontId="18" fillId="0" borderId="0" xfId="4" applyNumberFormat="1" applyFont="1" applyAlignment="1">
      <alignment horizontal="left" vertical="center"/>
    </xf>
    <xf numFmtId="0" fontId="35" fillId="6" borderId="2" xfId="4" applyFont="1" applyFill="1" applyBorder="1" applyAlignment="1">
      <alignment horizontal="center" vertical="center"/>
    </xf>
    <xf numFmtId="0" fontId="7" fillId="6" borderId="55" xfId="4" applyFont="1" applyFill="1" applyBorder="1" applyAlignment="1">
      <alignment horizontal="center" vertical="center" wrapText="1"/>
    </xf>
    <xf numFmtId="0" fontId="7" fillId="6" borderId="61" xfId="4" applyFont="1" applyFill="1" applyBorder="1" applyAlignment="1">
      <alignment horizontal="center" vertical="center" wrapText="1"/>
    </xf>
    <xf numFmtId="0" fontId="7" fillId="6" borderId="56" xfId="4" applyFont="1" applyFill="1" applyBorder="1" applyAlignment="1">
      <alignment horizontal="center" vertical="center" wrapText="1"/>
    </xf>
  </cellXfs>
  <cellStyles count="11">
    <cellStyle name="Hyperlink" xfId="10" xr:uid="{00000000-000B-0000-0000-000008000000}"/>
    <cellStyle name="Normal" xfId="0" builtinId="0"/>
    <cellStyle name="Normal 2" xfId="3" xr:uid="{800C7265-22EB-446A-897C-CAF6BFBDC5AF}"/>
    <cellStyle name="Normal 3" xfId="4" xr:uid="{79110523-240E-4759-85F1-3208B6DC7F32}"/>
    <cellStyle name="Normal 4" xfId="5" xr:uid="{021D1CA1-6211-402C-A43F-7137087B1432}"/>
    <cellStyle name="Normal 4 2" xfId="6" xr:uid="{67FB20BE-7802-48C6-8A9B-A32146C6D5D5}"/>
    <cellStyle name="Porcentagem" xfId="1" builtinId="5"/>
    <cellStyle name="Porcentagem 2" xfId="8" xr:uid="{BCD0FF9C-607A-420A-B983-BED9C6DA7511}"/>
    <cellStyle name="Porcentagem 3" xfId="2" xr:uid="{941D0CC1-B630-4EEA-9C83-C0E0E626991F}"/>
    <cellStyle name="Separador de milhares 2" xfId="9" xr:uid="{2C1E6948-58F4-4C99-8717-2C597B1ED9AE}"/>
    <cellStyle name="Vírgula 2" xfId="7" xr:uid="{2182D85D-3654-4BF9-A4A9-BEE0D981421D}"/>
  </cellStyles>
  <dxfs count="0"/>
  <tableStyles count="0" defaultTableStyle="TableStyleMedium2" defaultPivotStyle="PivotStyleMedium9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B4DE-C6E9-4093-A935-6C218B3A28B4}">
  <dimension ref="B20:B38"/>
  <sheetViews>
    <sheetView workbookViewId="0">
      <selection activeCell="B26" sqref="B26"/>
    </sheetView>
  </sheetViews>
  <sheetFormatPr defaultColWidth="8.85546875" defaultRowHeight="15"/>
  <cols>
    <col min="1" max="1" width="9.140625" customWidth="1"/>
    <col min="2" max="2" width="85.7109375" customWidth="1"/>
  </cols>
  <sheetData>
    <row r="20" spans="2:2" ht="15.75">
      <c r="B20" s="116" t="s">
        <v>0</v>
      </c>
    </row>
    <row r="24" spans="2:2" ht="96.75" customHeight="1">
      <c r="B24" s="117" t="s">
        <v>1</v>
      </c>
    </row>
    <row r="26" spans="2:2" ht="15.75">
      <c r="B26" s="117" t="s">
        <v>2</v>
      </c>
    </row>
    <row r="27" spans="2:2" ht="15.75">
      <c r="B27" s="118"/>
    </row>
    <row r="30" spans="2:2">
      <c r="B30" s="270" t="s">
        <v>3</v>
      </c>
    </row>
    <row r="38" spans="2:2">
      <c r="B38" s="269" t="s">
        <v>4</v>
      </c>
    </row>
  </sheetData>
  <printOptions horizontalCentered="1"/>
  <pageMargins left="0" right="0" top="0" bottom="0" header="0" footer="0"/>
  <pageSetup paperSize="9" orientation="portrait" horizontalDpi="1200" verticalDpi="1200"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436CE-0FDC-4B2A-A513-5488F03BD345}">
  <dimension ref="A1:A53"/>
  <sheetViews>
    <sheetView workbookViewId="0">
      <selection activeCell="A2" sqref="A2"/>
    </sheetView>
  </sheetViews>
  <sheetFormatPr defaultColWidth="8.85546875" defaultRowHeight="15"/>
  <cols>
    <col min="1" max="1" width="90.140625" customWidth="1"/>
  </cols>
  <sheetData>
    <row r="1" spans="1:1" ht="15.75">
      <c r="A1" s="1" t="s">
        <v>292</v>
      </c>
    </row>
    <row r="3" spans="1:1">
      <c r="A3" s="203"/>
    </row>
    <row r="4" spans="1:1">
      <c r="A4" s="203"/>
    </row>
    <row r="5" spans="1:1">
      <c r="A5" s="203"/>
    </row>
    <row r="6" spans="1:1">
      <c r="A6" s="203"/>
    </row>
    <row r="7" spans="1:1">
      <c r="A7" s="203"/>
    </row>
    <row r="8" spans="1:1">
      <c r="A8" s="203"/>
    </row>
    <row r="9" spans="1:1">
      <c r="A9" s="129"/>
    </row>
    <row r="10" spans="1:1">
      <c r="A10" s="129"/>
    </row>
    <row r="11" spans="1:1">
      <c r="A11" s="203"/>
    </row>
    <row r="12" spans="1:1">
      <c r="A12" s="203"/>
    </row>
    <row r="13" spans="1:1">
      <c r="A13" s="203"/>
    </row>
    <row r="14" spans="1:1">
      <c r="A14" s="203"/>
    </row>
    <row r="15" spans="1:1">
      <c r="A15" s="203"/>
    </row>
    <row r="16" spans="1:1">
      <c r="A16" s="129"/>
    </row>
    <row r="17" spans="1:1">
      <c r="A17" s="203"/>
    </row>
    <row r="18" spans="1:1">
      <c r="A18" s="129"/>
    </row>
    <row r="19" spans="1:1">
      <c r="A19" s="203"/>
    </row>
    <row r="20" spans="1:1">
      <c r="A20" s="129"/>
    </row>
    <row r="21" spans="1:1">
      <c r="A21" s="203"/>
    </row>
    <row r="22" spans="1:1">
      <c r="A22" s="129"/>
    </row>
    <row r="23" spans="1:1">
      <c r="A23" s="203"/>
    </row>
    <row r="24" spans="1:1">
      <c r="A24" s="129"/>
    </row>
    <row r="25" spans="1:1">
      <c r="A25" s="203"/>
    </row>
    <row r="26" spans="1:1">
      <c r="A26" s="129"/>
    </row>
    <row r="27" spans="1:1">
      <c r="A27" s="203"/>
    </row>
    <row r="28" spans="1:1">
      <c r="A28" s="129"/>
    </row>
    <row r="29" spans="1:1">
      <c r="A29" s="203"/>
    </row>
    <row r="30" spans="1:1">
      <c r="A30" s="129"/>
    </row>
    <row r="31" spans="1:1" ht="33" customHeight="1">
      <c r="A31" s="223"/>
    </row>
    <row r="32" spans="1:1">
      <c r="A32" s="129"/>
    </row>
    <row r="33" spans="1:1">
      <c r="A33" s="129"/>
    </row>
    <row r="34" spans="1:1">
      <c r="A34" s="129"/>
    </row>
    <row r="35" spans="1:1">
      <c r="A35" s="129"/>
    </row>
    <row r="36" spans="1:1">
      <c r="A36" s="129"/>
    </row>
    <row r="37" spans="1:1">
      <c r="A37" s="129"/>
    </row>
    <row r="38" spans="1:1">
      <c r="A38" s="129"/>
    </row>
    <row r="39" spans="1:1">
      <c r="A39" s="129"/>
    </row>
    <row r="40" spans="1:1">
      <c r="A40" s="129"/>
    </row>
    <row r="41" spans="1:1">
      <c r="A41" s="129"/>
    </row>
    <row r="42" spans="1:1">
      <c r="A42" s="129"/>
    </row>
    <row r="43" spans="1:1">
      <c r="A43" s="129"/>
    </row>
    <row r="44" spans="1:1">
      <c r="A44" s="129"/>
    </row>
    <row r="45" spans="1:1">
      <c r="A45" s="129"/>
    </row>
    <row r="46" spans="1:1">
      <c r="A46" s="129"/>
    </row>
    <row r="47" spans="1:1">
      <c r="A47" s="129"/>
    </row>
    <row r="48" spans="1:1">
      <c r="A48" s="129"/>
    </row>
    <row r="49" spans="1:1">
      <c r="A49" s="129"/>
    </row>
    <row r="50" spans="1:1">
      <c r="A50" s="129"/>
    </row>
    <row r="51" spans="1:1">
      <c r="A51" s="129"/>
    </row>
    <row r="52" spans="1:1">
      <c r="A52" s="129"/>
    </row>
    <row r="53" spans="1:1">
      <c r="A53" s="129"/>
    </row>
  </sheetData>
  <protectedRanges>
    <protectedRange algorithmName="SHA-512" hashValue="twAfqyFVt0QQoPQFh8QoI/rAzbRqX5jzlra+ZPNPfJ5w7nMCQ1lYl0rB/rVFGLMyw34b6bJVZc0wB15zkwYs9Q==" saltValue="p8OZOQk/L/EyWItQo979zA==" spinCount="100000" sqref="A3:A57" name="Intervalo1"/>
  </protectedRange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1200" verticalDpi="1200" r:id="rId1"/>
  <headerFooter>
    <oddFooter>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5C278-E276-44C7-BA43-A2139EEB7C9F}">
  <dimension ref="A1:J45"/>
  <sheetViews>
    <sheetView workbookViewId="0">
      <selection activeCell="E13" sqref="E13"/>
    </sheetView>
  </sheetViews>
  <sheetFormatPr defaultColWidth="9.140625" defaultRowHeight="15"/>
  <cols>
    <col min="1" max="1" width="6.7109375" style="42" bestFit="1" customWidth="1"/>
    <col min="2" max="2" width="9" style="42" bestFit="1" customWidth="1"/>
    <col min="3" max="3" width="13.85546875" style="42" bestFit="1" customWidth="1"/>
    <col min="4" max="4" width="6.7109375" style="42" bestFit="1" customWidth="1"/>
    <col min="5" max="5" width="35.42578125" style="42" customWidth="1"/>
    <col min="6" max="6" width="17" style="42" bestFit="1" customWidth="1"/>
    <col min="7" max="7" width="7.42578125" style="42" bestFit="1" customWidth="1"/>
    <col min="8" max="8" width="8" style="42" bestFit="1" customWidth="1"/>
    <col min="9" max="9" width="14.7109375" style="42" bestFit="1" customWidth="1"/>
    <col min="10" max="10" width="16.42578125" style="42" customWidth="1"/>
    <col min="11" max="16384" width="9.140625" style="42"/>
  </cols>
  <sheetData>
    <row r="1" spans="1:10" ht="16.5" thickBot="1">
      <c r="A1" s="323" t="s">
        <v>5</v>
      </c>
      <c r="B1" s="324"/>
      <c r="C1" s="324"/>
      <c r="D1" s="324"/>
      <c r="E1" s="324"/>
      <c r="F1" s="324"/>
      <c r="G1" s="324"/>
      <c r="H1" s="324"/>
      <c r="I1" s="324"/>
      <c r="J1" s="325"/>
    </row>
    <row r="2" spans="1:10" ht="15.75" thickBot="1"/>
    <row r="3" spans="1:10">
      <c r="A3" s="339" t="s">
        <v>6</v>
      </c>
      <c r="B3" s="340"/>
      <c r="C3" s="340"/>
      <c r="D3" s="340"/>
      <c r="E3" s="340"/>
      <c r="F3" s="340"/>
      <c r="G3" s="340"/>
      <c r="H3" s="340"/>
      <c r="I3" s="340"/>
      <c r="J3" s="341"/>
    </row>
    <row r="4" spans="1:10" ht="25.5">
      <c r="A4" s="3" t="s">
        <v>7</v>
      </c>
      <c r="B4" s="4" t="s">
        <v>8</v>
      </c>
      <c r="C4" s="4" t="s">
        <v>9</v>
      </c>
      <c r="D4" s="5" t="s">
        <v>10</v>
      </c>
      <c r="E4" s="5" t="s">
        <v>11</v>
      </c>
      <c r="F4" s="6" t="s">
        <v>12</v>
      </c>
      <c r="G4" s="5" t="s">
        <v>13</v>
      </c>
      <c r="H4" s="5" t="s">
        <v>14</v>
      </c>
      <c r="I4" s="6" t="s">
        <v>15</v>
      </c>
      <c r="J4" s="7" t="s">
        <v>16</v>
      </c>
    </row>
    <row r="5" spans="1:10">
      <c r="A5" s="8">
        <v>1</v>
      </c>
      <c r="B5" s="330" t="s">
        <v>17</v>
      </c>
      <c r="C5" s="331"/>
      <c r="D5" s="331"/>
      <c r="E5" s="332"/>
      <c r="F5" s="9" t="s">
        <v>18</v>
      </c>
      <c r="G5" s="10"/>
      <c r="H5" s="11"/>
      <c r="I5" s="12" t="e">
        <f>SUM(I6:I17)</f>
        <v>#DIV/0!</v>
      </c>
      <c r="J5" s="212" t="e">
        <f>SUM(J6:J17)</f>
        <v>#DIV/0!</v>
      </c>
    </row>
    <row r="6" spans="1:10">
      <c r="A6" s="204" t="s">
        <v>19</v>
      </c>
      <c r="B6" s="271"/>
      <c r="C6" s="272"/>
      <c r="D6" s="273"/>
      <c r="E6" s="216" t="s">
        <v>20</v>
      </c>
      <c r="F6" s="16" t="e">
        <f>'EQUIPE PERMANENTE'!D64/6</f>
        <v>#DIV/0!</v>
      </c>
      <c r="G6" s="14" t="s">
        <v>21</v>
      </c>
      <c r="H6" s="17">
        <v>15</v>
      </c>
      <c r="I6" s="311" t="e">
        <f>H6*F6</f>
        <v>#DIV/0!</v>
      </c>
      <c r="J6" s="209" t="e">
        <f t="shared" ref="J6:J17" si="0">I6/$I$25</f>
        <v>#DIV/0!</v>
      </c>
    </row>
    <row r="7" spans="1:10">
      <c r="A7" s="204" t="s">
        <v>22</v>
      </c>
      <c r="B7" s="274"/>
      <c r="C7" s="272"/>
      <c r="D7" s="273"/>
      <c r="E7" s="217" t="s">
        <v>23</v>
      </c>
      <c r="F7" s="311" t="e">
        <f>'EQUIPE PERMANENTE'!F64/6</f>
        <v>#DIV/0!</v>
      </c>
      <c r="G7" s="14" t="s">
        <v>21</v>
      </c>
      <c r="H7" s="20">
        <v>15</v>
      </c>
      <c r="I7" s="311" t="e">
        <f t="shared" ref="I7:I17" si="1">H7*F7</f>
        <v>#DIV/0!</v>
      </c>
      <c r="J7" s="209" t="e">
        <f t="shared" si="0"/>
        <v>#DIV/0!</v>
      </c>
    </row>
    <row r="8" spans="1:10">
      <c r="A8" s="204" t="s">
        <v>24</v>
      </c>
      <c r="B8" s="274"/>
      <c r="C8" s="272"/>
      <c r="D8" s="273"/>
      <c r="E8" s="217" t="s">
        <v>25</v>
      </c>
      <c r="F8" s="311" t="e">
        <f>'EQUIPE PERMANENTE'!H64/6</f>
        <v>#DIV/0!</v>
      </c>
      <c r="G8" s="14" t="s">
        <v>21</v>
      </c>
      <c r="H8" s="20">
        <v>15</v>
      </c>
      <c r="I8" s="311" t="e">
        <f t="shared" si="1"/>
        <v>#DIV/0!</v>
      </c>
      <c r="J8" s="209" t="e">
        <f t="shared" si="0"/>
        <v>#DIV/0!</v>
      </c>
    </row>
    <row r="9" spans="1:10">
      <c r="A9" s="204" t="s">
        <v>26</v>
      </c>
      <c r="B9" s="275"/>
      <c r="C9" s="272"/>
      <c r="D9" s="273"/>
      <c r="E9" s="217" t="s">
        <v>27</v>
      </c>
      <c r="F9" s="311" t="e">
        <f>'EQUIPE PERMANENTE'!J64/6</f>
        <v>#DIV/0!</v>
      </c>
      <c r="G9" s="14" t="s">
        <v>21</v>
      </c>
      <c r="H9" s="20">
        <v>15</v>
      </c>
      <c r="I9" s="311" t="e">
        <f t="shared" si="1"/>
        <v>#DIV/0!</v>
      </c>
      <c r="J9" s="209" t="e">
        <f t="shared" si="0"/>
        <v>#DIV/0!</v>
      </c>
    </row>
    <row r="10" spans="1:10">
      <c r="A10" s="204" t="s">
        <v>28</v>
      </c>
      <c r="B10" s="274"/>
      <c r="C10" s="272"/>
      <c r="D10" s="273"/>
      <c r="E10" s="19" t="s">
        <v>29</v>
      </c>
      <c r="F10" s="312" t="e">
        <f>'EQUIPE PERMANENTE'!L64</f>
        <v>#DIV/0!</v>
      </c>
      <c r="G10" s="14" t="s">
        <v>21</v>
      </c>
      <c r="H10" s="20">
        <v>12</v>
      </c>
      <c r="I10" s="311" t="e">
        <f t="shared" si="1"/>
        <v>#DIV/0!</v>
      </c>
      <c r="J10" s="209" t="e">
        <f t="shared" si="0"/>
        <v>#DIV/0!</v>
      </c>
    </row>
    <row r="11" spans="1:10">
      <c r="A11" s="204" t="s">
        <v>30</v>
      </c>
      <c r="B11" s="276"/>
      <c r="C11" s="272"/>
      <c r="D11" s="273"/>
      <c r="E11" s="19" t="s">
        <v>31</v>
      </c>
      <c r="F11" s="311" t="e">
        <f>'EQUIPE PERMANENTE'!N64</f>
        <v>#DIV/0!</v>
      </c>
      <c r="G11" s="14" t="s">
        <v>21</v>
      </c>
      <c r="H11" s="20">
        <v>12</v>
      </c>
      <c r="I11" s="311" t="e">
        <f t="shared" si="1"/>
        <v>#DIV/0!</v>
      </c>
      <c r="J11" s="209" t="e">
        <f t="shared" si="0"/>
        <v>#DIV/0!</v>
      </c>
    </row>
    <row r="12" spans="1:10">
      <c r="A12" s="204" t="s">
        <v>32</v>
      </c>
      <c r="B12" s="275"/>
      <c r="C12" s="272"/>
      <c r="D12" s="273"/>
      <c r="E12" s="19" t="s">
        <v>33</v>
      </c>
      <c r="F12" s="311" t="e">
        <f>'EQUIPE PERMANENTE'!R64</f>
        <v>#DIV/0!</v>
      </c>
      <c r="G12" s="14" t="s">
        <v>21</v>
      </c>
      <c r="H12" s="20">
        <v>12</v>
      </c>
      <c r="I12" s="311" t="e">
        <f t="shared" si="1"/>
        <v>#DIV/0!</v>
      </c>
      <c r="J12" s="209" t="e">
        <f t="shared" si="0"/>
        <v>#DIV/0!</v>
      </c>
    </row>
    <row r="13" spans="1:10">
      <c r="A13" s="204" t="s">
        <v>32</v>
      </c>
      <c r="B13" s="275"/>
      <c r="C13" s="272"/>
      <c r="D13" s="273"/>
      <c r="E13" s="19" t="s">
        <v>33</v>
      </c>
      <c r="F13" s="311" t="e">
        <f>'EQUIPE PERMANENTE'!R64</f>
        <v>#DIV/0!</v>
      </c>
      <c r="G13" s="14" t="s">
        <v>21</v>
      </c>
      <c r="H13" s="20">
        <v>12</v>
      </c>
      <c r="I13" s="311" t="e">
        <f t="shared" si="1"/>
        <v>#DIV/0!</v>
      </c>
      <c r="J13" s="209" t="e">
        <f t="shared" si="0"/>
        <v>#DIV/0!</v>
      </c>
    </row>
    <row r="14" spans="1:10">
      <c r="A14" s="204" t="s">
        <v>34</v>
      </c>
      <c r="B14" s="275"/>
      <c r="C14" s="272"/>
      <c r="D14" s="273"/>
      <c r="E14" s="19" t="s">
        <v>35</v>
      </c>
      <c r="F14" s="311" t="e">
        <f>'EQUIPE PERMANENTE'!T64</f>
        <v>#DIV/0!</v>
      </c>
      <c r="G14" s="14" t="s">
        <v>21</v>
      </c>
      <c r="H14" s="20">
        <v>12</v>
      </c>
      <c r="I14" s="311" t="e">
        <f t="shared" si="1"/>
        <v>#DIV/0!</v>
      </c>
      <c r="J14" s="209" t="e">
        <f t="shared" si="0"/>
        <v>#DIV/0!</v>
      </c>
    </row>
    <row r="15" spans="1:10">
      <c r="A15" s="204" t="s">
        <v>34</v>
      </c>
      <c r="B15" s="275"/>
      <c r="C15" s="272"/>
      <c r="D15" s="273"/>
      <c r="E15" s="19" t="s">
        <v>35</v>
      </c>
      <c r="F15" s="311" t="e">
        <f>'EQUIPE PERMANENTE'!T64</f>
        <v>#DIV/0!</v>
      </c>
      <c r="G15" s="14" t="s">
        <v>21</v>
      </c>
      <c r="H15" s="20">
        <v>12</v>
      </c>
      <c r="I15" s="311" t="e">
        <f t="shared" si="1"/>
        <v>#DIV/0!</v>
      </c>
      <c r="J15" s="209" t="e">
        <f t="shared" si="0"/>
        <v>#DIV/0!</v>
      </c>
    </row>
    <row r="16" spans="1:10">
      <c r="A16" s="204" t="s">
        <v>34</v>
      </c>
      <c r="B16" s="275"/>
      <c r="C16" s="272"/>
      <c r="D16" s="273"/>
      <c r="E16" s="19" t="s">
        <v>35</v>
      </c>
      <c r="F16" s="311" t="e">
        <f>'EQUIPE PERMANENTE'!T64</f>
        <v>#DIV/0!</v>
      </c>
      <c r="G16" s="14" t="s">
        <v>21</v>
      </c>
      <c r="H16" s="20">
        <v>12</v>
      </c>
      <c r="I16" s="311" t="e">
        <f t="shared" si="1"/>
        <v>#DIV/0!</v>
      </c>
      <c r="J16" s="209" t="e">
        <f t="shared" si="0"/>
        <v>#DIV/0!</v>
      </c>
    </row>
    <row r="17" spans="1:10">
      <c r="A17" s="204" t="s">
        <v>34</v>
      </c>
      <c r="B17" s="275"/>
      <c r="C17" s="272"/>
      <c r="D17" s="273"/>
      <c r="E17" s="19" t="s">
        <v>35</v>
      </c>
      <c r="F17" s="311" t="e">
        <f>'EQUIPE PERMANENTE'!T64</f>
        <v>#DIV/0!</v>
      </c>
      <c r="G17" s="14" t="s">
        <v>21</v>
      </c>
      <c r="H17" s="20">
        <v>12</v>
      </c>
      <c r="I17" s="311" t="e">
        <f t="shared" si="1"/>
        <v>#DIV/0!</v>
      </c>
      <c r="J17" s="209" t="e">
        <f t="shared" si="0"/>
        <v>#DIV/0!</v>
      </c>
    </row>
    <row r="18" spans="1:10">
      <c r="A18" s="21">
        <v>2</v>
      </c>
      <c r="B18" s="329" t="s">
        <v>36</v>
      </c>
      <c r="C18" s="327"/>
      <c r="D18" s="327"/>
      <c r="E18" s="328"/>
      <c r="F18" s="23" t="s">
        <v>37</v>
      </c>
      <c r="G18" s="24"/>
      <c r="H18" s="22"/>
      <c r="I18" s="25">
        <f>SUM(I19:I23)</f>
        <v>0</v>
      </c>
      <c r="J18" s="212" t="e">
        <f>SUM(J19:J23)</f>
        <v>#DIV/0!</v>
      </c>
    </row>
    <row r="19" spans="1:10">
      <c r="A19" s="13" t="s">
        <v>38</v>
      </c>
      <c r="B19" s="277"/>
      <c r="C19" s="278"/>
      <c r="D19" s="273"/>
      <c r="E19" s="15" t="s">
        <v>39</v>
      </c>
      <c r="F19" s="16">
        <f>'DESPESAS DIVERSAS I'!B7/6</f>
        <v>0</v>
      </c>
      <c r="G19" s="14" t="s">
        <v>21</v>
      </c>
      <c r="H19" s="14">
        <v>15</v>
      </c>
      <c r="I19" s="16">
        <f>H19*F19</f>
        <v>0</v>
      </c>
      <c r="J19" s="209" t="e">
        <f>I19/$I$25</f>
        <v>#DIV/0!</v>
      </c>
    </row>
    <row r="20" spans="1:10">
      <c r="A20" s="13" t="s">
        <v>40</v>
      </c>
      <c r="B20" s="277"/>
      <c r="C20" s="278"/>
      <c r="D20" s="273"/>
      <c r="E20" s="15" t="s">
        <v>41</v>
      </c>
      <c r="F20" s="311">
        <f>'DESPESAS DIVERSAS I'!C7</f>
        <v>0</v>
      </c>
      <c r="G20" s="313" t="s">
        <v>21</v>
      </c>
      <c r="H20" s="313">
        <v>12</v>
      </c>
      <c r="I20" s="311">
        <f t="shared" ref="I20:I23" si="2">H20*F20</f>
        <v>0</v>
      </c>
      <c r="J20" s="209" t="e">
        <f>I20/$I$25</f>
        <v>#DIV/0!</v>
      </c>
    </row>
    <row r="21" spans="1:10">
      <c r="A21" s="13" t="s">
        <v>42</v>
      </c>
      <c r="B21" s="279"/>
      <c r="C21" s="280"/>
      <c r="D21" s="281"/>
      <c r="E21" s="19" t="s">
        <v>43</v>
      </c>
      <c r="F21" s="311">
        <f>'DESPESAS DIVERSAS I'!E7</f>
        <v>0</v>
      </c>
      <c r="G21" s="313" t="s">
        <v>21</v>
      </c>
      <c r="H21" s="314">
        <v>12</v>
      </c>
      <c r="I21" s="311">
        <f t="shared" si="2"/>
        <v>0</v>
      </c>
      <c r="J21" s="209" t="e">
        <f>I21/$I$25</f>
        <v>#DIV/0!</v>
      </c>
    </row>
    <row r="22" spans="1:10">
      <c r="A22" s="13" t="s">
        <v>44</v>
      </c>
      <c r="B22" s="279"/>
      <c r="C22" s="280"/>
      <c r="D22" s="281"/>
      <c r="E22" s="26" t="s">
        <v>45</v>
      </c>
      <c r="F22" s="16">
        <f>'DESPESAS DIVERSAS II'!C10/6</f>
        <v>0</v>
      </c>
      <c r="G22" s="14" t="s">
        <v>21</v>
      </c>
      <c r="H22" s="18">
        <v>15</v>
      </c>
      <c r="I22" s="16">
        <f t="shared" si="2"/>
        <v>0</v>
      </c>
      <c r="J22" s="209" t="e">
        <f>I22/$I$25</f>
        <v>#DIV/0!</v>
      </c>
    </row>
    <row r="23" spans="1:10">
      <c r="A23" s="13" t="s">
        <v>46</v>
      </c>
      <c r="B23" s="279"/>
      <c r="C23" s="280"/>
      <c r="D23" s="281"/>
      <c r="E23" s="26" t="s">
        <v>47</v>
      </c>
      <c r="F23" s="16">
        <f>'DESPESAS DIVERSAS II'!F10</f>
        <v>0</v>
      </c>
      <c r="G23" s="14" t="s">
        <v>21</v>
      </c>
      <c r="H23" s="18">
        <v>12</v>
      </c>
      <c r="I23" s="16">
        <f t="shared" si="2"/>
        <v>0</v>
      </c>
      <c r="J23" s="209" t="e">
        <f>I23/$I$25</f>
        <v>#DIV/0!</v>
      </c>
    </row>
    <row r="24" spans="1:10">
      <c r="A24" s="120"/>
      <c r="B24" s="121"/>
      <c r="C24" s="121"/>
      <c r="D24" s="121"/>
      <c r="E24" s="121"/>
      <c r="F24" s="121"/>
      <c r="G24" s="121"/>
      <c r="H24" s="121"/>
      <c r="I24" s="121"/>
      <c r="J24" s="224"/>
    </row>
    <row r="25" spans="1:10">
      <c r="A25" s="333" t="s">
        <v>48</v>
      </c>
      <c r="B25" s="334"/>
      <c r="C25" s="334"/>
      <c r="D25" s="334"/>
      <c r="E25" s="334"/>
      <c r="F25" s="334"/>
      <c r="G25" s="334"/>
      <c r="H25" s="334"/>
      <c r="I25" s="125" t="e">
        <f>I5+I18</f>
        <v>#DIV/0!</v>
      </c>
      <c r="J25" s="225" t="e">
        <f>I25/I25</f>
        <v>#DIV/0!</v>
      </c>
    </row>
    <row r="26" spans="1:10">
      <c r="A26" s="335" t="s">
        <v>49</v>
      </c>
      <c r="B26" s="336"/>
      <c r="C26" s="336"/>
      <c r="D26" s="336"/>
      <c r="E26" s="336"/>
      <c r="F26" s="336"/>
      <c r="G26" s="336"/>
      <c r="H26" s="336"/>
      <c r="I26" s="122">
        <v>6</v>
      </c>
      <c r="J26" s="123" t="s">
        <v>50</v>
      </c>
    </row>
    <row r="27" spans="1:10" ht="15.75" thickBot="1">
      <c r="A27" s="337" t="s">
        <v>51</v>
      </c>
      <c r="B27" s="338"/>
      <c r="C27" s="338"/>
      <c r="D27" s="338"/>
      <c r="E27" s="338"/>
      <c r="F27" s="338"/>
      <c r="G27" s="338"/>
      <c r="H27" s="338"/>
      <c r="I27" s="127" t="e">
        <f>I25*I26</f>
        <v>#DIV/0!</v>
      </c>
      <c r="J27" s="124" t="s">
        <v>50</v>
      </c>
    </row>
    <row r="28" spans="1:10" ht="48" customHeight="1" thickBot="1">
      <c r="A28" s="121"/>
      <c r="B28" s="121"/>
      <c r="C28" s="121"/>
      <c r="D28" s="121"/>
      <c r="E28" s="121"/>
      <c r="F28" s="121"/>
      <c r="G28" s="121"/>
      <c r="H28" s="121"/>
      <c r="I28" s="121"/>
      <c r="J28" s="121"/>
    </row>
    <row r="29" spans="1:10">
      <c r="A29" s="320" t="s">
        <v>52</v>
      </c>
      <c r="B29" s="321"/>
      <c r="C29" s="321"/>
      <c r="D29" s="321"/>
      <c r="E29" s="321"/>
      <c r="F29" s="321"/>
      <c r="G29" s="321"/>
      <c r="H29" s="321"/>
      <c r="I29" s="321"/>
      <c r="J29" s="322"/>
    </row>
    <row r="30" spans="1:10" ht="25.5">
      <c r="A30" s="3" t="s">
        <v>7</v>
      </c>
      <c r="B30" s="28" t="s">
        <v>8</v>
      </c>
      <c r="C30" s="28" t="s">
        <v>53</v>
      </c>
      <c r="D30" s="6" t="s">
        <v>10</v>
      </c>
      <c r="E30" s="6" t="s">
        <v>11</v>
      </c>
      <c r="F30" s="6" t="s">
        <v>54</v>
      </c>
      <c r="G30" s="5" t="s">
        <v>13</v>
      </c>
      <c r="H30" s="6" t="s">
        <v>14</v>
      </c>
      <c r="I30" s="6" t="s">
        <v>15</v>
      </c>
      <c r="J30" s="7" t="s">
        <v>16</v>
      </c>
    </row>
    <row r="31" spans="1:10">
      <c r="A31" s="29">
        <v>3</v>
      </c>
      <c r="B31" s="326" t="s">
        <v>55</v>
      </c>
      <c r="C31" s="327"/>
      <c r="D31" s="327"/>
      <c r="E31" s="328"/>
      <c r="F31" s="30" t="s">
        <v>56</v>
      </c>
      <c r="G31" s="30"/>
      <c r="H31" s="31"/>
      <c r="I31" s="32">
        <f>SUM(I32:I34)</f>
        <v>0</v>
      </c>
      <c r="J31" s="214" t="e">
        <f>SUM(J32:J34)</f>
        <v>#DIV/0!</v>
      </c>
    </row>
    <row r="32" spans="1:10">
      <c r="A32" s="33" t="s">
        <v>57</v>
      </c>
      <c r="B32" s="282"/>
      <c r="C32" s="282"/>
      <c r="D32" s="283"/>
      <c r="E32" s="35" t="s">
        <v>58</v>
      </c>
      <c r="F32" s="311">
        <f>'SERVIÇOS TÉCNICOS'!H5</f>
        <v>0</v>
      </c>
      <c r="G32" s="34" t="s">
        <v>59</v>
      </c>
      <c r="H32" s="34">
        <v>960</v>
      </c>
      <c r="I32" s="311">
        <f>H32*F32</f>
        <v>0</v>
      </c>
      <c r="J32" s="226" t="e">
        <f>I32/$I$41</f>
        <v>#DIV/0!</v>
      </c>
    </row>
    <row r="33" spans="1:10" ht="89.25" customHeight="1">
      <c r="A33" s="33" t="s">
        <v>60</v>
      </c>
      <c r="B33" s="282"/>
      <c r="C33" s="284"/>
      <c r="D33" s="285"/>
      <c r="E33" s="221" t="s">
        <v>61</v>
      </c>
      <c r="F33" s="27">
        <f>'SERVIÇOS TÉCNICOS'!H6</f>
        <v>0</v>
      </c>
      <c r="G33" s="34" t="s">
        <v>62</v>
      </c>
      <c r="H33" s="34">
        <v>7</v>
      </c>
      <c r="I33" s="27">
        <f t="shared" ref="I33:I34" si="3">H33*F33</f>
        <v>0</v>
      </c>
      <c r="J33" s="226" t="e">
        <f>I33/$I$41</f>
        <v>#DIV/0!</v>
      </c>
    </row>
    <row r="34" spans="1:10">
      <c r="A34" s="33" t="s">
        <v>63</v>
      </c>
      <c r="B34" s="282"/>
      <c r="C34" s="284"/>
      <c r="D34" s="285"/>
      <c r="E34" s="35" t="s">
        <v>64</v>
      </c>
      <c r="F34" s="27">
        <f>'SERVIÇOS TÉCNICOS'!H7</f>
        <v>0</v>
      </c>
      <c r="G34" s="34" t="s">
        <v>62</v>
      </c>
      <c r="H34" s="34">
        <v>12</v>
      </c>
      <c r="I34" s="27">
        <f t="shared" si="3"/>
        <v>0</v>
      </c>
      <c r="J34" s="226" t="e">
        <f>I34/$I$41</f>
        <v>#DIV/0!</v>
      </c>
    </row>
    <row r="35" spans="1:10">
      <c r="A35" s="29">
        <v>4</v>
      </c>
      <c r="B35" s="326" t="s">
        <v>36</v>
      </c>
      <c r="C35" s="327"/>
      <c r="D35" s="327"/>
      <c r="E35" s="328"/>
      <c r="F35" s="30" t="s">
        <v>37</v>
      </c>
      <c r="G35" s="30"/>
      <c r="H35" s="31"/>
      <c r="I35" s="32">
        <f>SUM(I36:I39)</f>
        <v>0</v>
      </c>
      <c r="J35" s="214" t="e">
        <f>SUM(J36:J39)</f>
        <v>#DIV/0!</v>
      </c>
    </row>
    <row r="36" spans="1:10">
      <c r="A36" s="33" t="s">
        <v>65</v>
      </c>
      <c r="B36" s="282"/>
      <c r="C36" s="284"/>
      <c r="D36" s="285"/>
      <c r="E36" s="36" t="s">
        <v>66</v>
      </c>
      <c r="F36" s="27">
        <f>'DESPESAS DIVERSAS II'!F19</f>
        <v>0</v>
      </c>
      <c r="G36" s="34" t="s">
        <v>59</v>
      </c>
      <c r="H36" s="34">
        <v>504</v>
      </c>
      <c r="I36" s="27">
        <f>F36*H36</f>
        <v>0</v>
      </c>
      <c r="J36" s="215" t="e">
        <f>I36/$I$41</f>
        <v>#DIV/0!</v>
      </c>
    </row>
    <row r="37" spans="1:10">
      <c r="A37" s="33" t="s">
        <v>67</v>
      </c>
      <c r="B37" s="286"/>
      <c r="C37" s="282"/>
      <c r="D37" s="283"/>
      <c r="E37" s="35" t="s">
        <v>68</v>
      </c>
      <c r="F37" s="27">
        <f>'DESPESAS DIVERSAS II'!C27</f>
        <v>0</v>
      </c>
      <c r="G37" s="34" t="s">
        <v>69</v>
      </c>
      <c r="H37" s="37">
        <v>3750</v>
      </c>
      <c r="I37" s="311">
        <f>F37*H37</f>
        <v>0</v>
      </c>
      <c r="J37" s="215" t="e">
        <f t="shared" ref="J37:J39" si="4">I37/$I$41</f>
        <v>#DIV/0!</v>
      </c>
    </row>
    <row r="38" spans="1:10">
      <c r="A38" s="33" t="s">
        <v>70</v>
      </c>
      <c r="B38" s="286"/>
      <c r="C38" s="282"/>
      <c r="D38" s="283"/>
      <c r="E38" s="35" t="s">
        <v>71</v>
      </c>
      <c r="F38" s="27">
        <f>'DESPESAS DIVERSAS II'!C36</f>
        <v>0</v>
      </c>
      <c r="G38" s="34" t="s">
        <v>69</v>
      </c>
      <c r="H38" s="34">
        <v>330</v>
      </c>
      <c r="I38" s="27">
        <f t="shared" ref="I38:I39" si="5">F38*H38</f>
        <v>0</v>
      </c>
      <c r="J38" s="215" t="e">
        <f t="shared" si="4"/>
        <v>#DIV/0!</v>
      </c>
    </row>
    <row r="39" spans="1:10">
      <c r="A39" s="33" t="s">
        <v>72</v>
      </c>
      <c r="B39" s="286"/>
      <c r="C39" s="282"/>
      <c r="D39" s="283"/>
      <c r="E39" s="35" t="s">
        <v>73</v>
      </c>
      <c r="F39" s="27">
        <f>'DESPESAS DIVERSAS II'!F36</f>
        <v>0</v>
      </c>
      <c r="G39" s="34" t="s">
        <v>69</v>
      </c>
      <c r="H39" s="34">
        <v>330</v>
      </c>
      <c r="I39" s="27">
        <f t="shared" si="5"/>
        <v>0</v>
      </c>
      <c r="J39" s="215" t="e">
        <f t="shared" si="4"/>
        <v>#DIV/0!</v>
      </c>
    </row>
    <row r="40" spans="1:10">
      <c r="A40" s="38"/>
      <c r="B40" s="39"/>
      <c r="C40" s="39"/>
      <c r="D40" s="39"/>
      <c r="E40" s="39"/>
      <c r="F40" s="40"/>
      <c r="G40" s="41"/>
      <c r="H40" s="39"/>
      <c r="I40" s="39"/>
      <c r="J40" s="227"/>
    </row>
    <row r="41" spans="1:10">
      <c r="A41" s="333" t="s">
        <v>74</v>
      </c>
      <c r="B41" s="334"/>
      <c r="C41" s="334"/>
      <c r="D41" s="334"/>
      <c r="E41" s="334"/>
      <c r="F41" s="334"/>
      <c r="G41" s="334"/>
      <c r="H41" s="334"/>
      <c r="I41" s="125">
        <f>I35+I31</f>
        <v>0</v>
      </c>
      <c r="J41" s="213" t="e">
        <f>I41/I41</f>
        <v>#DIV/0!</v>
      </c>
    </row>
    <row r="42" spans="1:10">
      <c r="A42" s="335" t="s">
        <v>49</v>
      </c>
      <c r="B42" s="336"/>
      <c r="C42" s="336"/>
      <c r="D42" s="336"/>
      <c r="E42" s="336"/>
      <c r="F42" s="336"/>
      <c r="G42" s="336"/>
      <c r="H42" s="336"/>
      <c r="I42" s="122">
        <v>6</v>
      </c>
      <c r="J42" s="126" t="s">
        <v>50</v>
      </c>
    </row>
    <row r="43" spans="1:10" ht="15.75" thickBot="1">
      <c r="A43" s="337" t="s">
        <v>75</v>
      </c>
      <c r="B43" s="338"/>
      <c r="C43" s="338"/>
      <c r="D43" s="338"/>
      <c r="E43" s="338"/>
      <c r="F43" s="338"/>
      <c r="G43" s="338"/>
      <c r="H43" s="338"/>
      <c r="I43" s="127">
        <f>I42*I41</f>
        <v>0</v>
      </c>
      <c r="J43" s="124" t="s">
        <v>50</v>
      </c>
    </row>
    <row r="44" spans="1:10" ht="15.75" thickBo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</row>
    <row r="45" spans="1:10" ht="15.75" thickBot="1">
      <c r="A45" s="318" t="s">
        <v>76</v>
      </c>
      <c r="B45" s="319"/>
      <c r="C45" s="319"/>
      <c r="D45" s="319"/>
      <c r="E45" s="319"/>
      <c r="F45" s="319"/>
      <c r="G45" s="319"/>
      <c r="H45" s="319"/>
      <c r="I45" s="211" t="e">
        <f>I43+I27</f>
        <v>#DIV/0!</v>
      </c>
      <c r="J45" s="128" t="s">
        <v>50</v>
      </c>
    </row>
  </sheetData>
  <mergeCells count="14">
    <mergeCell ref="A45:H45"/>
    <mergeCell ref="A29:J29"/>
    <mergeCell ref="A1:J1"/>
    <mergeCell ref="B31:E31"/>
    <mergeCell ref="B35:E35"/>
    <mergeCell ref="B18:E18"/>
    <mergeCell ref="B5:E5"/>
    <mergeCell ref="A41:H41"/>
    <mergeCell ref="A42:H42"/>
    <mergeCell ref="A43:H43"/>
    <mergeCell ref="A3:J3"/>
    <mergeCell ref="A25:H25"/>
    <mergeCell ref="A26:H26"/>
    <mergeCell ref="A27:H27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horizontalDpi="1200" verticalDpi="1200" r:id="rId1"/>
  <headerFoot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9D2F0-3DDA-4E72-941B-8A32788701C7}">
  <dimension ref="A1:J48"/>
  <sheetViews>
    <sheetView tabSelected="1" topLeftCell="B21" workbookViewId="0">
      <selection activeCell="E38" sqref="E38"/>
    </sheetView>
  </sheetViews>
  <sheetFormatPr defaultColWidth="9.140625" defaultRowHeight="15"/>
  <cols>
    <col min="1" max="1" width="10.85546875" style="44" customWidth="1"/>
    <col min="2" max="2" width="22.7109375" style="44" bestFit="1" customWidth="1"/>
    <col min="3" max="9" width="12.28515625" style="44" bestFit="1" customWidth="1"/>
    <col min="10" max="10" width="13.42578125" style="44" customWidth="1"/>
    <col min="11" max="16384" width="9.140625" style="44"/>
  </cols>
  <sheetData>
    <row r="1" spans="1:10" ht="16.5" thickBot="1">
      <c r="A1" s="351" t="s">
        <v>77</v>
      </c>
      <c r="B1" s="352"/>
      <c r="C1" s="352"/>
      <c r="D1" s="352"/>
      <c r="E1" s="352"/>
      <c r="F1" s="352"/>
      <c r="G1" s="352"/>
      <c r="H1" s="352"/>
      <c r="I1" s="352"/>
      <c r="J1" s="353"/>
    </row>
    <row r="2" spans="1:10" ht="15.75" thickBot="1">
      <c r="A2" s="45"/>
      <c r="B2" s="45"/>
      <c r="C2" s="45"/>
      <c r="D2" s="45"/>
      <c r="E2" s="45"/>
      <c r="F2" s="45"/>
      <c r="G2" s="45"/>
      <c r="H2" s="45"/>
      <c r="I2" s="45"/>
      <c r="J2" s="45"/>
    </row>
    <row r="3" spans="1:10">
      <c r="A3" s="348" t="s">
        <v>78</v>
      </c>
      <c r="B3" s="357" t="s">
        <v>79</v>
      </c>
      <c r="C3" s="359" t="s">
        <v>80</v>
      </c>
      <c r="D3" s="359"/>
      <c r="E3" s="108"/>
      <c r="F3" s="359" t="s">
        <v>81</v>
      </c>
      <c r="G3" s="359"/>
      <c r="H3" s="359"/>
      <c r="I3" s="359"/>
      <c r="J3" s="360"/>
    </row>
    <row r="4" spans="1:10" ht="15.75" thickBot="1">
      <c r="A4" s="349"/>
      <c r="B4" s="358"/>
      <c r="C4" s="46" t="s">
        <v>82</v>
      </c>
      <c r="D4" s="46" t="s">
        <v>83</v>
      </c>
      <c r="E4" s="109"/>
      <c r="F4" s="46" t="s">
        <v>84</v>
      </c>
      <c r="G4" s="46" t="s">
        <v>85</v>
      </c>
      <c r="H4" s="46" t="s">
        <v>86</v>
      </c>
      <c r="I4" s="46" t="s">
        <v>87</v>
      </c>
      <c r="J4" s="47" t="s">
        <v>88</v>
      </c>
    </row>
    <row r="5" spans="1:10">
      <c r="A5" s="356" t="s">
        <v>89</v>
      </c>
      <c r="B5" s="48" t="s">
        <v>90</v>
      </c>
      <c r="C5" s="49"/>
      <c r="D5" s="50"/>
      <c r="E5" s="51"/>
      <c r="F5" s="50"/>
      <c r="G5" s="50"/>
      <c r="H5" s="50"/>
      <c r="I5" s="50"/>
      <c r="J5" s="52"/>
    </row>
    <row r="6" spans="1:10">
      <c r="A6" s="344"/>
      <c r="B6" s="53" t="s">
        <v>91</v>
      </c>
      <c r="C6" s="54"/>
      <c r="D6" s="55"/>
      <c r="E6" s="56"/>
      <c r="F6" s="55"/>
      <c r="G6" s="55"/>
      <c r="H6" s="55"/>
      <c r="I6" s="55"/>
      <c r="J6" s="57"/>
    </row>
    <row r="7" spans="1:10">
      <c r="A7" s="344"/>
      <c r="B7" s="53" t="s">
        <v>92</v>
      </c>
      <c r="C7" s="58" t="s">
        <v>93</v>
      </c>
      <c r="D7" s="58" t="s">
        <v>93</v>
      </c>
      <c r="E7" s="56"/>
      <c r="F7" s="55"/>
      <c r="G7" s="55"/>
      <c r="H7" s="55"/>
      <c r="I7" s="55"/>
      <c r="J7" s="57"/>
    </row>
    <row r="8" spans="1:10">
      <c r="A8" s="344" t="s">
        <v>94</v>
      </c>
      <c r="B8" s="53" t="s">
        <v>95</v>
      </c>
      <c r="C8" s="55"/>
      <c r="D8" s="55"/>
      <c r="E8" s="56"/>
      <c r="F8" s="59"/>
      <c r="G8" s="55"/>
      <c r="H8" s="55"/>
      <c r="I8" s="55"/>
      <c r="J8" s="57"/>
    </row>
    <row r="9" spans="1:10">
      <c r="A9" s="344"/>
      <c r="B9" s="53" t="s">
        <v>96</v>
      </c>
      <c r="C9" s="55"/>
      <c r="D9" s="55"/>
      <c r="E9" s="56"/>
      <c r="F9" s="54"/>
      <c r="G9" s="54"/>
      <c r="H9" s="54"/>
      <c r="I9" s="60" t="s">
        <v>97</v>
      </c>
      <c r="J9" s="61"/>
    </row>
    <row r="10" spans="1:10">
      <c r="A10" s="344"/>
      <c r="B10" s="53" t="s">
        <v>98</v>
      </c>
      <c r="C10" s="55"/>
      <c r="D10" s="55"/>
      <c r="E10" s="56"/>
      <c r="F10" s="58" t="s">
        <v>99</v>
      </c>
      <c r="G10" s="58" t="s">
        <v>99</v>
      </c>
      <c r="H10" s="58" t="s">
        <v>99</v>
      </c>
      <c r="I10" s="58" t="s">
        <v>99</v>
      </c>
      <c r="J10" s="62" t="s">
        <v>99</v>
      </c>
    </row>
    <row r="11" spans="1:10" ht="15.75" thickBot="1">
      <c r="A11" s="63" t="s">
        <v>100</v>
      </c>
      <c r="B11" s="64" t="s">
        <v>101</v>
      </c>
      <c r="C11" s="65"/>
      <c r="D11" s="65"/>
      <c r="E11" s="66"/>
      <c r="F11" s="67"/>
      <c r="G11" s="67"/>
      <c r="H11" s="67"/>
      <c r="I11" s="67"/>
      <c r="J11" s="68"/>
    </row>
    <row r="12" spans="1:10">
      <c r="A12" s="345" t="s">
        <v>102</v>
      </c>
      <c r="B12" s="69" t="s">
        <v>103</v>
      </c>
      <c r="C12" s="70" t="e">
        <f>('COMPOSIÇÃO DE CUSTOS - LOTE 2'!F6+'COMPOSIÇÃO DE CUSTOS - LOTE 2'!F7+'COMPOSIÇÃO DE CUSTOS - LOTE 2'!F8+'COMPOSIÇÃO DE CUSTOS - LOTE 2'!F9+'COMPOSIÇÃO DE CUSTOS - LOTE 2'!F19+'COMPOSIÇÃO DE CUSTOS - LOTE 2'!F22)*6</f>
        <v>#DIV/0!</v>
      </c>
      <c r="D12" s="70" t="e">
        <f>('COMPOSIÇÃO DE CUSTOS - LOTE 2'!F6+'COMPOSIÇÃO DE CUSTOS - LOTE 2'!F7+'COMPOSIÇÃO DE CUSTOS - LOTE 2'!F8+'COMPOSIÇÃO DE CUSTOS - LOTE 2'!F9+'COMPOSIÇÃO DE CUSTOS - LOTE 2'!F19+'COMPOSIÇÃO DE CUSTOS - LOTE 2'!F22)*6</f>
        <v>#DIV/0!</v>
      </c>
      <c r="E12" s="71"/>
      <c r="F12" s="70" t="e">
        <f>('COMPOSIÇÃO DE CUSTOS - LOTE 2'!F6+'COMPOSIÇÃO DE CUSTOS - LOTE 2'!F7+'COMPOSIÇÃO DE CUSTOS - LOTE 2'!F8+'COMPOSIÇÃO DE CUSTOS - LOTE 2'!F9+'COMPOSIÇÃO DE CUSTOS - LOTE 2'!F19+'COMPOSIÇÃO DE CUSTOS - LOTE 2'!F22)*6</f>
        <v>#DIV/0!</v>
      </c>
      <c r="G12" s="70" t="e">
        <f>SUM('COMPOSIÇÃO DE CUSTOS - LOTE 2'!F6:F17,'COMPOSIÇÃO DE CUSTOS - LOTE 2'!F19:F23)*6</f>
        <v>#DIV/0!</v>
      </c>
      <c r="H12" s="70" t="e">
        <f>SUM('COMPOSIÇÃO DE CUSTOS - LOTE 2'!F6:F17,'COMPOSIÇÃO DE CUSTOS - LOTE 2'!F19:F23)*6</f>
        <v>#DIV/0!</v>
      </c>
      <c r="I12" s="70" t="e">
        <f>SUM('COMPOSIÇÃO DE CUSTOS - LOTE 2'!F6:F17,'COMPOSIÇÃO DE CUSTOS - LOTE 2'!F19:F23)*6</f>
        <v>#DIV/0!</v>
      </c>
      <c r="J12" s="72" t="e">
        <f>SUM('COMPOSIÇÃO DE CUSTOS - LOTE 2'!F6:F17,'COMPOSIÇÃO DE CUSTOS - LOTE 2'!F19:F23)*6</f>
        <v>#DIV/0!</v>
      </c>
    </row>
    <row r="13" spans="1:10">
      <c r="A13" s="346"/>
      <c r="B13" s="73" t="s">
        <v>104</v>
      </c>
      <c r="C13" s="74" t="e">
        <f>C12/$J$44</f>
        <v>#DIV/0!</v>
      </c>
      <c r="D13" s="74" t="e">
        <f>D12/$J$44</f>
        <v>#DIV/0!</v>
      </c>
      <c r="E13" s="74"/>
      <c r="F13" s="74" t="e">
        <f>F12/$J$44</f>
        <v>#DIV/0!</v>
      </c>
      <c r="G13" s="74" t="e">
        <f>G12/$J$44</f>
        <v>#DIV/0!</v>
      </c>
      <c r="H13" s="74" t="e">
        <f>H12/$J$44</f>
        <v>#DIV/0!</v>
      </c>
      <c r="I13" s="74" t="e">
        <f>I12/$J$44</f>
        <v>#DIV/0!</v>
      </c>
      <c r="J13" s="75" t="e">
        <f>J12/$J$44</f>
        <v>#DIV/0!</v>
      </c>
    </row>
    <row r="14" spans="1:10">
      <c r="A14" s="346"/>
      <c r="B14" s="76" t="s">
        <v>105</v>
      </c>
      <c r="C14" s="77" t="e">
        <f>C12</f>
        <v>#DIV/0!</v>
      </c>
      <c r="D14" s="77" t="e">
        <f>D12+C14</f>
        <v>#DIV/0!</v>
      </c>
      <c r="E14" s="78"/>
      <c r="F14" s="77" t="e">
        <f>F12+D14</f>
        <v>#DIV/0!</v>
      </c>
      <c r="G14" s="77" t="e">
        <f>G12+F14</f>
        <v>#DIV/0!</v>
      </c>
      <c r="H14" s="77" t="e">
        <f t="shared" ref="H14:J15" si="0">H12+G14</f>
        <v>#DIV/0!</v>
      </c>
      <c r="I14" s="77" t="e">
        <f t="shared" si="0"/>
        <v>#DIV/0!</v>
      </c>
      <c r="J14" s="79" t="e">
        <f t="shared" si="0"/>
        <v>#DIV/0!</v>
      </c>
    </row>
    <row r="15" spans="1:10">
      <c r="A15" s="346"/>
      <c r="B15" s="73" t="s">
        <v>106</v>
      </c>
      <c r="C15" s="74" t="e">
        <f>C13</f>
        <v>#DIV/0!</v>
      </c>
      <c r="D15" s="74" t="e">
        <f>D13+C15</f>
        <v>#DIV/0!</v>
      </c>
      <c r="E15" s="80"/>
      <c r="F15" s="74" t="e">
        <f>F13+D15</f>
        <v>#DIV/0!</v>
      </c>
      <c r="G15" s="74" t="e">
        <f>G13+F15</f>
        <v>#DIV/0!</v>
      </c>
      <c r="H15" s="74" t="e">
        <f t="shared" si="0"/>
        <v>#DIV/0!</v>
      </c>
      <c r="I15" s="74" t="e">
        <f t="shared" si="0"/>
        <v>#DIV/0!</v>
      </c>
      <c r="J15" s="75" t="e">
        <f t="shared" si="0"/>
        <v>#DIV/0!</v>
      </c>
    </row>
    <row r="16" spans="1:10">
      <c r="A16" s="347" t="s">
        <v>107</v>
      </c>
      <c r="B16" s="81" t="s">
        <v>108</v>
      </c>
      <c r="C16" s="82">
        <v>0</v>
      </c>
      <c r="D16" s="82">
        <v>0</v>
      </c>
      <c r="E16" s="83"/>
      <c r="F16" s="82">
        <v>0</v>
      </c>
      <c r="G16" s="82">
        <f>'COMPOSIÇÃO DE CUSTOS - LOTE 2'!I43/12</f>
        <v>0</v>
      </c>
      <c r="H16" s="82">
        <f>'COMPOSIÇÃO DE CUSTOS - LOTE 2'!I43/12</f>
        <v>0</v>
      </c>
      <c r="I16" s="82">
        <f>'COMPOSIÇÃO DE CUSTOS - LOTE 2'!I43/12</f>
        <v>0</v>
      </c>
      <c r="J16" s="84">
        <f>'COMPOSIÇÃO DE CUSTOS - LOTE 2'!I43/12</f>
        <v>0</v>
      </c>
    </row>
    <row r="17" spans="1:10">
      <c r="A17" s="347"/>
      <c r="B17" s="85" t="s">
        <v>104</v>
      </c>
      <c r="C17" s="86" t="e">
        <f>C16/$J$44</f>
        <v>#DIV/0!</v>
      </c>
      <c r="D17" s="86" t="e">
        <f>D16/$J$44</f>
        <v>#DIV/0!</v>
      </c>
      <c r="E17" s="87"/>
      <c r="F17" s="86" t="e">
        <f>F16/$J$44</f>
        <v>#DIV/0!</v>
      </c>
      <c r="G17" s="86" t="e">
        <f>G16/$J$44</f>
        <v>#DIV/0!</v>
      </c>
      <c r="H17" s="86" t="e">
        <f>H16/$J$44</f>
        <v>#DIV/0!</v>
      </c>
      <c r="I17" s="86" t="e">
        <f>I16/$J$44</f>
        <v>#DIV/0!</v>
      </c>
      <c r="J17" s="88" t="e">
        <f>J16/$J$44</f>
        <v>#DIV/0!</v>
      </c>
    </row>
    <row r="18" spans="1:10">
      <c r="A18" s="347"/>
      <c r="B18" s="81" t="s">
        <v>105</v>
      </c>
      <c r="C18" s="82">
        <f>C16</f>
        <v>0</v>
      </c>
      <c r="D18" s="82">
        <f>D16+C18</f>
        <v>0</v>
      </c>
      <c r="E18" s="89"/>
      <c r="F18" s="82">
        <f>F16+D18</f>
        <v>0</v>
      </c>
      <c r="G18" s="82">
        <f>G16+F18</f>
        <v>0</v>
      </c>
      <c r="H18" s="82">
        <f t="shared" ref="H18:J19" si="1">H16+G18</f>
        <v>0</v>
      </c>
      <c r="I18" s="82">
        <f t="shared" si="1"/>
        <v>0</v>
      </c>
      <c r="J18" s="84">
        <f t="shared" si="1"/>
        <v>0</v>
      </c>
    </row>
    <row r="19" spans="1:10">
      <c r="A19" s="347"/>
      <c r="B19" s="85" t="s">
        <v>106</v>
      </c>
      <c r="C19" s="86" t="e">
        <f>C17</f>
        <v>#DIV/0!</v>
      </c>
      <c r="D19" s="86" t="e">
        <f>D17+C19</f>
        <v>#DIV/0!</v>
      </c>
      <c r="E19" s="86"/>
      <c r="F19" s="86" t="e">
        <f>F17+D19</f>
        <v>#DIV/0!</v>
      </c>
      <c r="G19" s="86" t="e">
        <f>G17+F19</f>
        <v>#DIV/0!</v>
      </c>
      <c r="H19" s="86" t="e">
        <f t="shared" si="1"/>
        <v>#DIV/0!</v>
      </c>
      <c r="I19" s="86" t="e">
        <f t="shared" si="1"/>
        <v>#DIV/0!</v>
      </c>
      <c r="J19" s="88" t="e">
        <f t="shared" si="1"/>
        <v>#DIV/0!</v>
      </c>
    </row>
    <row r="20" spans="1:10">
      <c r="A20" s="342" t="s">
        <v>109</v>
      </c>
      <c r="B20" s="90" t="s">
        <v>103</v>
      </c>
      <c r="C20" s="91" t="e">
        <f>C12+C16</f>
        <v>#DIV/0!</v>
      </c>
      <c r="D20" s="91" t="e">
        <f t="shared" ref="D20:J20" si="2">D12+D16</f>
        <v>#DIV/0!</v>
      </c>
      <c r="E20" s="92"/>
      <c r="F20" s="91" t="e">
        <f t="shared" si="2"/>
        <v>#DIV/0!</v>
      </c>
      <c r="G20" s="91" t="e">
        <f t="shared" si="2"/>
        <v>#DIV/0!</v>
      </c>
      <c r="H20" s="91" t="e">
        <f t="shared" si="2"/>
        <v>#DIV/0!</v>
      </c>
      <c r="I20" s="91" t="e">
        <f t="shared" si="2"/>
        <v>#DIV/0!</v>
      </c>
      <c r="J20" s="93" t="e">
        <f t="shared" si="2"/>
        <v>#DIV/0!</v>
      </c>
    </row>
    <row r="21" spans="1:10">
      <c r="A21" s="342"/>
      <c r="B21" s="94" t="s">
        <v>104</v>
      </c>
      <c r="C21" s="95" t="e">
        <f>C20/$J$44</f>
        <v>#DIV/0!</v>
      </c>
      <c r="D21" s="95" t="e">
        <f>D20/$J$44</f>
        <v>#DIV/0!</v>
      </c>
      <c r="E21" s="95"/>
      <c r="F21" s="95" t="e">
        <f>F20/$J$44</f>
        <v>#DIV/0!</v>
      </c>
      <c r="G21" s="95" t="e">
        <f>G20/$J$44</f>
        <v>#DIV/0!</v>
      </c>
      <c r="H21" s="95" t="e">
        <f>H20/$J$44</f>
        <v>#DIV/0!</v>
      </c>
      <c r="I21" s="95" t="e">
        <f>I20/$J$44</f>
        <v>#DIV/0!</v>
      </c>
      <c r="J21" s="96" t="e">
        <f>J20/$J$44</f>
        <v>#DIV/0!</v>
      </c>
    </row>
    <row r="22" spans="1:10">
      <c r="A22" s="342"/>
      <c r="B22" s="90" t="s">
        <v>105</v>
      </c>
      <c r="C22" s="91" t="e">
        <f>C20</f>
        <v>#DIV/0!</v>
      </c>
      <c r="D22" s="91" t="e">
        <f>D20+C22</f>
        <v>#DIV/0!</v>
      </c>
      <c r="E22" s="92"/>
      <c r="F22" s="91" t="e">
        <f>F20+D22</f>
        <v>#DIV/0!</v>
      </c>
      <c r="G22" s="91" t="e">
        <f>G20+F22</f>
        <v>#DIV/0!</v>
      </c>
      <c r="H22" s="91" t="e">
        <f t="shared" ref="H22:J23" si="3">H20+G22</f>
        <v>#DIV/0!</v>
      </c>
      <c r="I22" s="91" t="e">
        <f t="shared" si="3"/>
        <v>#DIV/0!</v>
      </c>
      <c r="J22" s="93" t="e">
        <f t="shared" si="3"/>
        <v>#DIV/0!</v>
      </c>
    </row>
    <row r="23" spans="1:10" ht="15.75" thickBot="1">
      <c r="A23" s="343"/>
      <c r="B23" s="97" t="s">
        <v>106</v>
      </c>
      <c r="C23" s="98" t="e">
        <f>C22/$J$44</f>
        <v>#DIV/0!</v>
      </c>
      <c r="D23" s="98" t="e">
        <f>D21+C23</f>
        <v>#DIV/0!</v>
      </c>
      <c r="E23" s="99"/>
      <c r="F23" s="98" t="e">
        <f>F21+D23</f>
        <v>#DIV/0!</v>
      </c>
      <c r="G23" s="98" t="e">
        <f>G21+F23</f>
        <v>#DIV/0!</v>
      </c>
      <c r="H23" s="98" t="e">
        <f t="shared" si="3"/>
        <v>#DIV/0!</v>
      </c>
      <c r="I23" s="98" t="e">
        <f t="shared" si="3"/>
        <v>#DIV/0!</v>
      </c>
      <c r="J23" s="100" t="e">
        <f t="shared" si="3"/>
        <v>#DIV/0!</v>
      </c>
    </row>
    <row r="24" spans="1:10" ht="15.75" thickBot="1">
      <c r="A24" s="110"/>
      <c r="B24" s="111"/>
      <c r="C24" s="112"/>
      <c r="D24" s="112"/>
      <c r="E24" s="113"/>
      <c r="F24" s="112"/>
      <c r="G24" s="112"/>
      <c r="H24" s="112"/>
      <c r="I24" s="112"/>
      <c r="J24" s="112"/>
    </row>
    <row r="25" spans="1:10">
      <c r="A25" s="348" t="s">
        <v>78</v>
      </c>
      <c r="B25" s="357" t="s">
        <v>79</v>
      </c>
      <c r="C25" s="354" t="s">
        <v>81</v>
      </c>
      <c r="D25" s="354"/>
      <c r="E25" s="354"/>
      <c r="F25" s="354"/>
      <c r="G25" s="354"/>
      <c r="H25" s="354"/>
      <c r="I25" s="354"/>
      <c r="J25" s="355"/>
    </row>
    <row r="26" spans="1:10" ht="15.75" thickBot="1">
      <c r="A26" s="349"/>
      <c r="B26" s="358"/>
      <c r="C26" s="46" t="s">
        <v>110</v>
      </c>
      <c r="D26" s="46" t="s">
        <v>111</v>
      </c>
      <c r="E26" s="46" t="s">
        <v>112</v>
      </c>
      <c r="F26" s="46" t="s">
        <v>113</v>
      </c>
      <c r="G26" s="46" t="s">
        <v>114</v>
      </c>
      <c r="H26" s="46" t="s">
        <v>115</v>
      </c>
      <c r="I26" s="46" t="s">
        <v>116</v>
      </c>
      <c r="J26" s="47" t="s">
        <v>117</v>
      </c>
    </row>
    <row r="27" spans="1:10">
      <c r="A27" s="356" t="s">
        <v>89</v>
      </c>
      <c r="B27" s="48" t="s">
        <v>90</v>
      </c>
      <c r="C27" s="50"/>
      <c r="D27" s="50"/>
      <c r="E27" s="51"/>
      <c r="F27" s="50"/>
      <c r="G27" s="50"/>
      <c r="H27" s="50"/>
      <c r="I27" s="50"/>
      <c r="J27" s="52"/>
    </row>
    <row r="28" spans="1:10">
      <c r="A28" s="344"/>
      <c r="B28" s="53" t="s">
        <v>91</v>
      </c>
      <c r="C28" s="55"/>
      <c r="D28" s="55"/>
      <c r="E28" s="56"/>
      <c r="F28" s="55"/>
      <c r="G28" s="55"/>
      <c r="H28" s="55"/>
      <c r="I28" s="55"/>
      <c r="J28" s="57"/>
    </row>
    <row r="29" spans="1:10">
      <c r="A29" s="344"/>
      <c r="B29" s="53" t="s">
        <v>92</v>
      </c>
      <c r="C29" s="60" t="s">
        <v>118</v>
      </c>
      <c r="D29" s="149"/>
      <c r="E29" s="56"/>
      <c r="F29" s="149"/>
      <c r="G29" s="149"/>
      <c r="H29" s="149"/>
      <c r="I29" s="60" t="s">
        <v>118</v>
      </c>
      <c r="J29" s="57"/>
    </row>
    <row r="30" spans="1:10">
      <c r="A30" s="344" t="s">
        <v>94</v>
      </c>
      <c r="B30" s="53" t="s">
        <v>95</v>
      </c>
      <c r="C30" s="149"/>
      <c r="D30" s="149"/>
      <c r="E30" s="56"/>
      <c r="F30" s="149"/>
      <c r="G30" s="149"/>
      <c r="H30" s="149"/>
      <c r="I30" s="149"/>
      <c r="J30" s="57"/>
    </row>
    <row r="31" spans="1:10">
      <c r="A31" s="344"/>
      <c r="B31" s="53" t="s">
        <v>96</v>
      </c>
      <c r="C31" s="54"/>
      <c r="D31" s="60" t="s">
        <v>97</v>
      </c>
      <c r="E31" s="101"/>
      <c r="F31" s="54"/>
      <c r="G31" s="60" t="s">
        <v>97</v>
      </c>
      <c r="H31" s="54"/>
      <c r="I31" s="54"/>
      <c r="J31" s="102" t="s">
        <v>97</v>
      </c>
    </row>
    <row r="32" spans="1:10">
      <c r="A32" s="344"/>
      <c r="B32" s="53" t="s">
        <v>98</v>
      </c>
      <c r="C32" s="58" t="s">
        <v>99</v>
      </c>
      <c r="D32" s="58" t="s">
        <v>99</v>
      </c>
      <c r="E32" s="58" t="s">
        <v>99</v>
      </c>
      <c r="F32" s="58" t="s">
        <v>99</v>
      </c>
      <c r="G32" s="58" t="s">
        <v>99</v>
      </c>
      <c r="H32" s="58" t="s">
        <v>99</v>
      </c>
      <c r="I32" s="58" t="s">
        <v>99</v>
      </c>
      <c r="J32" s="62" t="s">
        <v>99</v>
      </c>
    </row>
    <row r="33" spans="1:10" ht="15.75" thickBot="1">
      <c r="A33" s="63" t="s">
        <v>100</v>
      </c>
      <c r="B33" s="64" t="s">
        <v>101</v>
      </c>
      <c r="C33" s="67"/>
      <c r="D33" s="67"/>
      <c r="E33" s="67"/>
      <c r="F33" s="67"/>
      <c r="G33" s="67"/>
      <c r="H33" s="67"/>
      <c r="I33" s="67"/>
      <c r="J33" s="68"/>
    </row>
    <row r="34" spans="1:10" ht="15" customHeight="1">
      <c r="A34" s="345" t="s">
        <v>102</v>
      </c>
      <c r="B34" s="69" t="s">
        <v>103</v>
      </c>
      <c r="C34" s="70" t="e">
        <f>SUM('COMPOSIÇÃO DE CUSTOS - LOTE 2'!F6:F17,'COMPOSIÇÃO DE CUSTOS - LOTE 2'!F19:F23)*6</f>
        <v>#DIV/0!</v>
      </c>
      <c r="D34" s="70" t="e">
        <f>SUM('COMPOSIÇÃO DE CUSTOS - LOTE 2'!F6:F17,'COMPOSIÇÃO DE CUSTOS - LOTE 2'!F19:F23)*6</f>
        <v>#DIV/0!</v>
      </c>
      <c r="E34" s="210" t="e">
        <f>SUM('COMPOSIÇÃO DE CUSTOS - LOTE 2'!F6:F17,'COMPOSIÇÃO DE CUSTOS - LOTE 2'!F19:F23)*6</f>
        <v>#DIV/0!</v>
      </c>
      <c r="F34" s="70" t="e">
        <f>SUM('COMPOSIÇÃO DE CUSTOS - LOTE 2'!F6:F17,'COMPOSIÇÃO DE CUSTOS - LOTE 2'!F19:F23)*6</f>
        <v>#DIV/0!</v>
      </c>
      <c r="G34" s="70" t="e">
        <f>SUM('COMPOSIÇÃO DE CUSTOS - LOTE 2'!F6:F17,'COMPOSIÇÃO DE CUSTOS - LOTE 2'!F19:F23)*6</f>
        <v>#DIV/0!</v>
      </c>
      <c r="H34" s="70" t="e">
        <f>SUM('COMPOSIÇÃO DE CUSTOS - LOTE 2'!F6:F17,'COMPOSIÇÃO DE CUSTOS - LOTE 2'!F19:F23)*6</f>
        <v>#DIV/0!</v>
      </c>
      <c r="I34" s="70" t="e">
        <f>SUM('COMPOSIÇÃO DE CUSTOS - LOTE 2'!F6:F17,'COMPOSIÇÃO DE CUSTOS - LOTE 2'!F19:F23)*6</f>
        <v>#DIV/0!</v>
      </c>
      <c r="J34" s="72" t="e">
        <f>SUM('COMPOSIÇÃO DE CUSTOS - LOTE 2'!F6:F17,'COMPOSIÇÃO DE CUSTOS - LOTE 2'!F19:F23)*6</f>
        <v>#DIV/0!</v>
      </c>
    </row>
    <row r="35" spans="1:10">
      <c r="A35" s="346"/>
      <c r="B35" s="73" t="s">
        <v>104</v>
      </c>
      <c r="C35" s="74" t="e">
        <f>C34/$J$44</f>
        <v>#DIV/0!</v>
      </c>
      <c r="D35" s="74" t="e">
        <f t="shared" ref="D35:J35" si="4">D34/$J$44</f>
        <v>#DIV/0!</v>
      </c>
      <c r="E35" s="74" t="e">
        <f t="shared" si="4"/>
        <v>#DIV/0!</v>
      </c>
      <c r="F35" s="74" t="e">
        <f t="shared" si="4"/>
        <v>#DIV/0!</v>
      </c>
      <c r="G35" s="74" t="e">
        <f t="shared" si="4"/>
        <v>#DIV/0!</v>
      </c>
      <c r="H35" s="74" t="e">
        <f t="shared" si="4"/>
        <v>#DIV/0!</v>
      </c>
      <c r="I35" s="74" t="e">
        <f t="shared" si="4"/>
        <v>#DIV/0!</v>
      </c>
      <c r="J35" s="75" t="e">
        <f t="shared" si="4"/>
        <v>#DIV/0!</v>
      </c>
    </row>
    <row r="36" spans="1:10">
      <c r="A36" s="346"/>
      <c r="B36" s="76" t="s">
        <v>105</v>
      </c>
      <c r="C36" s="77" t="e">
        <f>J14+C34</f>
        <v>#DIV/0!</v>
      </c>
      <c r="D36" s="77" t="e">
        <f>D34+C36</f>
        <v>#DIV/0!</v>
      </c>
      <c r="E36" s="104" t="e">
        <f t="shared" ref="E36:J37" si="5">E34+D36</f>
        <v>#DIV/0!</v>
      </c>
      <c r="F36" s="77" t="e">
        <f t="shared" si="5"/>
        <v>#DIV/0!</v>
      </c>
      <c r="G36" s="77" t="e">
        <f t="shared" si="5"/>
        <v>#DIV/0!</v>
      </c>
      <c r="H36" s="77" t="e">
        <f t="shared" si="5"/>
        <v>#DIV/0!</v>
      </c>
      <c r="I36" s="77" t="e">
        <f t="shared" si="5"/>
        <v>#DIV/0!</v>
      </c>
      <c r="J36" s="79" t="e">
        <f t="shared" si="5"/>
        <v>#DIV/0!</v>
      </c>
    </row>
    <row r="37" spans="1:10">
      <c r="A37" s="346"/>
      <c r="B37" s="73" t="s">
        <v>106</v>
      </c>
      <c r="C37" s="74" t="e">
        <f>J15+C35</f>
        <v>#DIV/0!</v>
      </c>
      <c r="D37" s="74" t="e">
        <f>D35+C37</f>
        <v>#DIV/0!</v>
      </c>
      <c r="E37" s="105" t="e">
        <f t="shared" si="5"/>
        <v>#DIV/0!</v>
      </c>
      <c r="F37" s="74" t="e">
        <f t="shared" si="5"/>
        <v>#DIV/0!</v>
      </c>
      <c r="G37" s="74" t="e">
        <f t="shared" si="5"/>
        <v>#DIV/0!</v>
      </c>
      <c r="H37" s="74" t="e">
        <f t="shared" si="5"/>
        <v>#DIV/0!</v>
      </c>
      <c r="I37" s="74" t="e">
        <f t="shared" si="5"/>
        <v>#DIV/0!</v>
      </c>
      <c r="J37" s="75" t="e">
        <f t="shared" si="5"/>
        <v>#DIV/0!</v>
      </c>
    </row>
    <row r="38" spans="1:10" ht="15" customHeight="1">
      <c r="A38" s="347" t="s">
        <v>107</v>
      </c>
      <c r="B38" s="81" t="s">
        <v>108</v>
      </c>
      <c r="C38" s="82">
        <f>'COMPOSIÇÃO DE CUSTOS - LOTE 2'!I43/12</f>
        <v>0</v>
      </c>
      <c r="D38" s="82">
        <f>'COMPOSIÇÃO DE CUSTOS - LOTE 2'!I43/12</f>
        <v>0</v>
      </c>
      <c r="E38" s="317">
        <f>'COMPOSIÇÃO DE CUSTOS - LOTE 2'!I43/12</f>
        <v>0</v>
      </c>
      <c r="F38" s="82">
        <f>'COMPOSIÇÃO DE CUSTOS - LOTE 2'!I43/12</f>
        <v>0</v>
      </c>
      <c r="G38" s="82">
        <f>'COMPOSIÇÃO DE CUSTOS - LOTE 2'!I43/12</f>
        <v>0</v>
      </c>
      <c r="H38" s="82">
        <f>'COMPOSIÇÃO DE CUSTOS - LOTE 2'!I43/12</f>
        <v>0</v>
      </c>
      <c r="I38" s="82">
        <f>'COMPOSIÇÃO DE CUSTOS - LOTE 2'!I43/12</f>
        <v>0</v>
      </c>
      <c r="J38" s="84">
        <f>'COMPOSIÇÃO DE CUSTOS - LOTE 2'!I43/12</f>
        <v>0</v>
      </c>
    </row>
    <row r="39" spans="1:10">
      <c r="A39" s="347"/>
      <c r="B39" s="85" t="s">
        <v>104</v>
      </c>
      <c r="C39" s="86" t="e">
        <f>C38/$J$44</f>
        <v>#DIV/0!</v>
      </c>
      <c r="D39" s="86" t="e">
        <f t="shared" ref="D39:J39" si="6">D38/$J$44</f>
        <v>#DIV/0!</v>
      </c>
      <c r="E39" s="87" t="e">
        <f t="shared" si="6"/>
        <v>#DIV/0!</v>
      </c>
      <c r="F39" s="86" t="e">
        <f t="shared" si="6"/>
        <v>#DIV/0!</v>
      </c>
      <c r="G39" s="86" t="e">
        <f t="shared" si="6"/>
        <v>#DIV/0!</v>
      </c>
      <c r="H39" s="86" t="e">
        <f t="shared" si="6"/>
        <v>#DIV/0!</v>
      </c>
      <c r="I39" s="86" t="e">
        <f t="shared" si="6"/>
        <v>#DIV/0!</v>
      </c>
      <c r="J39" s="88" t="e">
        <f t="shared" si="6"/>
        <v>#DIV/0!</v>
      </c>
    </row>
    <row r="40" spans="1:10">
      <c r="A40" s="347"/>
      <c r="B40" s="81" t="s">
        <v>105</v>
      </c>
      <c r="C40" s="82">
        <f>J18+C38</f>
        <v>0</v>
      </c>
      <c r="D40" s="82">
        <f>D38+C40</f>
        <v>0</v>
      </c>
      <c r="E40" s="106">
        <f t="shared" ref="E40:J41" si="7">E38+D40</f>
        <v>0</v>
      </c>
      <c r="F40" s="82">
        <f t="shared" si="7"/>
        <v>0</v>
      </c>
      <c r="G40" s="82">
        <f t="shared" si="7"/>
        <v>0</v>
      </c>
      <c r="H40" s="82">
        <f t="shared" si="7"/>
        <v>0</v>
      </c>
      <c r="I40" s="82">
        <f t="shared" si="7"/>
        <v>0</v>
      </c>
      <c r="J40" s="84">
        <f t="shared" si="7"/>
        <v>0</v>
      </c>
    </row>
    <row r="41" spans="1:10">
      <c r="A41" s="347"/>
      <c r="B41" s="85" t="s">
        <v>106</v>
      </c>
      <c r="C41" s="86" t="e">
        <f>J19+C39</f>
        <v>#DIV/0!</v>
      </c>
      <c r="D41" s="86" t="e">
        <f>D39+C41</f>
        <v>#DIV/0!</v>
      </c>
      <c r="E41" s="86" t="e">
        <f t="shared" si="7"/>
        <v>#DIV/0!</v>
      </c>
      <c r="F41" s="86" t="e">
        <f t="shared" si="7"/>
        <v>#DIV/0!</v>
      </c>
      <c r="G41" s="86" t="e">
        <f t="shared" si="7"/>
        <v>#DIV/0!</v>
      </c>
      <c r="H41" s="86" t="e">
        <f t="shared" si="7"/>
        <v>#DIV/0!</v>
      </c>
      <c r="I41" s="86" t="e">
        <f t="shared" si="7"/>
        <v>#DIV/0!</v>
      </c>
      <c r="J41" s="88" t="e">
        <f t="shared" si="7"/>
        <v>#DIV/0!</v>
      </c>
    </row>
    <row r="42" spans="1:10">
      <c r="A42" s="342" t="s">
        <v>109</v>
      </c>
      <c r="B42" s="90" t="s">
        <v>103</v>
      </c>
      <c r="C42" s="91" t="e">
        <f>C34+C38</f>
        <v>#DIV/0!</v>
      </c>
      <c r="D42" s="91" t="e">
        <f t="shared" ref="D42:J42" si="8">D34+D38</f>
        <v>#DIV/0!</v>
      </c>
      <c r="E42" s="103" t="e">
        <f t="shared" si="8"/>
        <v>#DIV/0!</v>
      </c>
      <c r="F42" s="91" t="e">
        <f t="shared" si="8"/>
        <v>#DIV/0!</v>
      </c>
      <c r="G42" s="91" t="e">
        <f t="shared" si="8"/>
        <v>#DIV/0!</v>
      </c>
      <c r="H42" s="91" t="e">
        <f t="shared" si="8"/>
        <v>#DIV/0!</v>
      </c>
      <c r="I42" s="91" t="e">
        <f t="shared" si="8"/>
        <v>#DIV/0!</v>
      </c>
      <c r="J42" s="93" t="e">
        <f t="shared" si="8"/>
        <v>#DIV/0!</v>
      </c>
    </row>
    <row r="43" spans="1:10">
      <c r="A43" s="342"/>
      <c r="B43" s="94" t="s">
        <v>104</v>
      </c>
      <c r="C43" s="95" t="e">
        <f>C42/$J$44</f>
        <v>#DIV/0!</v>
      </c>
      <c r="D43" s="95" t="e">
        <f t="shared" ref="D43:J43" si="9">D42/$J$44</f>
        <v>#DIV/0!</v>
      </c>
      <c r="E43" s="95" t="e">
        <f t="shared" si="9"/>
        <v>#DIV/0!</v>
      </c>
      <c r="F43" s="95" t="e">
        <f t="shared" si="9"/>
        <v>#DIV/0!</v>
      </c>
      <c r="G43" s="95" t="e">
        <f t="shared" si="9"/>
        <v>#DIV/0!</v>
      </c>
      <c r="H43" s="95" t="e">
        <f t="shared" si="9"/>
        <v>#DIV/0!</v>
      </c>
      <c r="I43" s="95" t="e">
        <f t="shared" si="9"/>
        <v>#DIV/0!</v>
      </c>
      <c r="J43" s="96" t="e">
        <f t="shared" si="9"/>
        <v>#DIV/0!</v>
      </c>
    </row>
    <row r="44" spans="1:10">
      <c r="A44" s="342"/>
      <c r="B44" s="90" t="s">
        <v>105</v>
      </c>
      <c r="C44" s="91" t="e">
        <f>J22+C42</f>
        <v>#DIV/0!</v>
      </c>
      <c r="D44" s="91" t="e">
        <f>D42+C44</f>
        <v>#DIV/0!</v>
      </c>
      <c r="E44" s="103" t="e">
        <f t="shared" ref="E44:J45" si="10">E42+D44</f>
        <v>#DIV/0!</v>
      </c>
      <c r="F44" s="91" t="e">
        <f t="shared" si="10"/>
        <v>#DIV/0!</v>
      </c>
      <c r="G44" s="91" t="e">
        <f t="shared" si="10"/>
        <v>#DIV/0!</v>
      </c>
      <c r="H44" s="91" t="e">
        <f t="shared" si="10"/>
        <v>#DIV/0!</v>
      </c>
      <c r="I44" s="91" t="e">
        <f t="shared" si="10"/>
        <v>#DIV/0!</v>
      </c>
      <c r="J44" s="93" t="e">
        <f>J42+I44</f>
        <v>#DIV/0!</v>
      </c>
    </row>
    <row r="45" spans="1:10" ht="15.75" thickBot="1">
      <c r="A45" s="343"/>
      <c r="B45" s="97" t="s">
        <v>106</v>
      </c>
      <c r="C45" s="98" t="e">
        <f>J23+C43</f>
        <v>#DIV/0!</v>
      </c>
      <c r="D45" s="98" t="e">
        <f>D43+C45</f>
        <v>#DIV/0!</v>
      </c>
      <c r="E45" s="107" t="e">
        <f t="shared" si="10"/>
        <v>#DIV/0!</v>
      </c>
      <c r="F45" s="98" t="e">
        <f t="shared" si="10"/>
        <v>#DIV/0!</v>
      </c>
      <c r="G45" s="98" t="e">
        <f t="shared" si="10"/>
        <v>#DIV/0!</v>
      </c>
      <c r="H45" s="98" t="e">
        <f t="shared" si="10"/>
        <v>#DIV/0!</v>
      </c>
      <c r="I45" s="98" t="e">
        <f t="shared" si="10"/>
        <v>#DIV/0!</v>
      </c>
      <c r="J45" s="100" t="e">
        <f t="shared" si="10"/>
        <v>#DIV/0!</v>
      </c>
    </row>
    <row r="46" spans="1:10" ht="24.75" customHeight="1">
      <c r="A46" s="350" t="s">
        <v>119</v>
      </c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>
      <c r="A47" s="111"/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</sheetData>
  <mergeCells count="19">
    <mergeCell ref="A46:J46"/>
    <mergeCell ref="A1:J1"/>
    <mergeCell ref="C25:J25"/>
    <mergeCell ref="A27:A29"/>
    <mergeCell ref="A30:A32"/>
    <mergeCell ref="A34:A37"/>
    <mergeCell ref="B25:B26"/>
    <mergeCell ref="A3:A4"/>
    <mergeCell ref="B3:B4"/>
    <mergeCell ref="C3:D3"/>
    <mergeCell ref="F3:J3"/>
    <mergeCell ref="A5:A7"/>
    <mergeCell ref="A38:A41"/>
    <mergeCell ref="A42:A45"/>
    <mergeCell ref="A8:A10"/>
    <mergeCell ref="A12:A15"/>
    <mergeCell ref="A16:A19"/>
    <mergeCell ref="A20:A23"/>
    <mergeCell ref="A25:A26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portrait" horizontalDpi="1200" verticalDpi="1200" r:id="rId1"/>
  <headerFooter>
    <oddFooter>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42863-4075-4AB8-B245-34E57671C05A}">
  <dimension ref="A1:W64"/>
  <sheetViews>
    <sheetView workbookViewId="0">
      <selection activeCell="Q68" sqref="Q68"/>
    </sheetView>
  </sheetViews>
  <sheetFormatPr defaultColWidth="9.140625" defaultRowHeight="15"/>
  <cols>
    <col min="1" max="1" width="5" style="42" bestFit="1" customWidth="1"/>
    <col min="2" max="2" width="39.7109375" style="133" customWidth="1"/>
    <col min="3" max="3" width="2.140625" style="42" customWidth="1"/>
    <col min="4" max="4" width="6.28515625" style="42" bestFit="1" customWidth="1"/>
    <col min="5" max="5" width="9.42578125" style="42" bestFit="1" customWidth="1"/>
    <col min="6" max="6" width="6.28515625" style="42" bestFit="1" customWidth="1"/>
    <col min="7" max="7" width="9.85546875" style="42" bestFit="1" customWidth="1"/>
    <col min="8" max="8" width="6.28515625" style="42" bestFit="1" customWidth="1"/>
    <col min="9" max="9" width="9.85546875" style="42" bestFit="1" customWidth="1"/>
    <col min="10" max="10" width="6.28515625" style="42" bestFit="1" customWidth="1"/>
    <col min="11" max="11" width="9.28515625" style="42" bestFit="1" customWidth="1"/>
    <col min="12" max="12" width="6.28515625" style="42" bestFit="1" customWidth="1"/>
    <col min="13" max="13" width="9.42578125" style="42" bestFit="1" customWidth="1"/>
    <col min="14" max="14" width="6.42578125" style="42" bestFit="1" customWidth="1"/>
    <col min="15" max="15" width="9.42578125" style="42" bestFit="1" customWidth="1"/>
    <col min="16" max="16" width="6.85546875" style="42" bestFit="1" customWidth="1"/>
    <col min="17" max="17" width="9.42578125" style="42" bestFit="1" customWidth="1"/>
    <col min="18" max="18" width="6.42578125" style="42" bestFit="1" customWidth="1"/>
    <col min="19" max="19" width="9.42578125" style="42" bestFit="1" customWidth="1"/>
    <col min="20" max="20" width="6.42578125" style="42" bestFit="1" customWidth="1"/>
    <col min="21" max="21" width="9.42578125" style="42" bestFit="1" customWidth="1"/>
    <col min="22" max="16384" width="9.140625" style="42"/>
  </cols>
  <sheetData>
    <row r="1" spans="1:21" ht="15.75">
      <c r="A1" s="365" t="s">
        <v>120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</row>
    <row r="2" spans="1:21" ht="15.75" thickBot="1">
      <c r="A2" s="228"/>
      <c r="B2" s="229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</row>
    <row r="3" spans="1:21" s="121" customFormat="1" ht="12.75">
      <c r="A3" s="388" t="s">
        <v>121</v>
      </c>
      <c r="B3" s="389"/>
      <c r="C3" s="141"/>
      <c r="D3" s="370" t="s">
        <v>19</v>
      </c>
      <c r="E3" s="371"/>
      <c r="F3" s="370" t="s">
        <v>22</v>
      </c>
      <c r="G3" s="371"/>
      <c r="H3" s="370" t="s">
        <v>24</v>
      </c>
      <c r="I3" s="371"/>
      <c r="J3" s="370" t="s">
        <v>26</v>
      </c>
      <c r="K3" s="371"/>
      <c r="L3" s="370" t="s">
        <v>28</v>
      </c>
      <c r="M3" s="371"/>
      <c r="N3" s="370" t="s">
        <v>30</v>
      </c>
      <c r="O3" s="371"/>
      <c r="P3" s="370" t="s">
        <v>122</v>
      </c>
      <c r="Q3" s="371"/>
      <c r="R3" s="370" t="s">
        <v>32</v>
      </c>
      <c r="S3" s="371"/>
      <c r="T3" s="370" t="s">
        <v>34</v>
      </c>
      <c r="U3" s="371"/>
    </row>
    <row r="4" spans="1:21" s="121" customFormat="1" ht="12.75">
      <c r="A4" s="384" t="s">
        <v>123</v>
      </c>
      <c r="B4" s="385"/>
      <c r="C4" s="141"/>
      <c r="D4" s="376" t="s">
        <v>20</v>
      </c>
      <c r="E4" s="377"/>
      <c r="F4" s="376" t="s">
        <v>124</v>
      </c>
      <c r="G4" s="377"/>
      <c r="H4" s="376" t="s">
        <v>25</v>
      </c>
      <c r="I4" s="377"/>
      <c r="J4" s="376" t="s">
        <v>27</v>
      </c>
      <c r="K4" s="377"/>
      <c r="L4" s="376" t="s">
        <v>125</v>
      </c>
      <c r="M4" s="377"/>
      <c r="N4" s="376" t="s">
        <v>31</v>
      </c>
      <c r="O4" s="377"/>
      <c r="P4" s="376" t="s">
        <v>126</v>
      </c>
      <c r="Q4" s="377"/>
      <c r="R4" s="376" t="s">
        <v>33</v>
      </c>
      <c r="S4" s="377"/>
      <c r="T4" s="376" t="s">
        <v>35</v>
      </c>
      <c r="U4" s="377"/>
    </row>
    <row r="5" spans="1:21" s="121" customFormat="1" ht="12.75">
      <c r="A5" s="384" t="s">
        <v>127</v>
      </c>
      <c r="B5" s="385"/>
      <c r="C5" s="141"/>
      <c r="D5" s="382"/>
      <c r="E5" s="379"/>
      <c r="F5" s="378"/>
      <c r="G5" s="379"/>
      <c r="H5" s="378"/>
      <c r="I5" s="379"/>
      <c r="J5" s="378"/>
      <c r="K5" s="379"/>
      <c r="L5" s="378"/>
      <c r="M5" s="379"/>
      <c r="N5" s="378"/>
      <c r="O5" s="379"/>
      <c r="P5" s="378"/>
      <c r="Q5" s="379"/>
      <c r="R5" s="378"/>
      <c r="S5" s="379"/>
      <c r="T5" s="378"/>
      <c r="U5" s="379"/>
    </row>
    <row r="6" spans="1:21" s="121" customFormat="1" ht="12.75">
      <c r="A6" s="374" t="s">
        <v>128</v>
      </c>
      <c r="B6" s="375"/>
      <c r="C6" s="141"/>
      <c r="D6" s="378"/>
      <c r="E6" s="379"/>
      <c r="F6" s="378"/>
      <c r="G6" s="379"/>
      <c r="H6" s="378"/>
      <c r="I6" s="379"/>
      <c r="J6" s="378"/>
      <c r="K6" s="379"/>
      <c r="L6" s="378"/>
      <c r="M6" s="379"/>
      <c r="N6" s="378"/>
      <c r="O6" s="379"/>
      <c r="P6" s="378"/>
      <c r="Q6" s="379"/>
      <c r="R6" s="378"/>
      <c r="S6" s="379"/>
      <c r="T6" s="378"/>
      <c r="U6" s="379"/>
    </row>
    <row r="7" spans="1:21" s="121" customFormat="1" ht="12.75">
      <c r="A7" s="374" t="s">
        <v>129</v>
      </c>
      <c r="B7" s="375"/>
      <c r="C7" s="141"/>
      <c r="D7" s="383"/>
      <c r="E7" s="369"/>
      <c r="F7" s="368"/>
      <c r="G7" s="369"/>
      <c r="H7" s="368"/>
      <c r="I7" s="369"/>
      <c r="J7" s="368"/>
      <c r="K7" s="369"/>
      <c r="L7" s="368"/>
      <c r="M7" s="369"/>
      <c r="N7" s="368"/>
      <c r="O7" s="369"/>
      <c r="P7" s="368"/>
      <c r="Q7" s="369"/>
      <c r="R7" s="368"/>
      <c r="S7" s="369"/>
      <c r="T7" s="368"/>
      <c r="U7" s="369"/>
    </row>
    <row r="8" spans="1:21" s="121" customFormat="1" ht="13.5" thickBot="1">
      <c r="A8" s="386" t="s">
        <v>130</v>
      </c>
      <c r="B8" s="387"/>
      <c r="C8" s="141"/>
      <c r="D8" s="380"/>
      <c r="E8" s="381"/>
      <c r="F8" s="380"/>
      <c r="G8" s="381"/>
      <c r="H8" s="380"/>
      <c r="I8" s="381"/>
      <c r="J8" s="380"/>
      <c r="K8" s="381"/>
      <c r="L8" s="380"/>
      <c r="M8" s="381"/>
      <c r="N8" s="380"/>
      <c r="O8" s="381"/>
      <c r="P8" s="380"/>
      <c r="Q8" s="381"/>
      <c r="R8" s="380"/>
      <c r="S8" s="381"/>
      <c r="T8" s="380"/>
      <c r="U8" s="381"/>
    </row>
    <row r="9" spans="1:21" ht="15.75" thickBot="1">
      <c r="A9" s="228"/>
      <c r="B9" s="229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</row>
    <row r="10" spans="1:21" s="141" customFormat="1" ht="15.75" customHeight="1">
      <c r="A10" s="392" t="s">
        <v>131</v>
      </c>
      <c r="B10" s="393"/>
      <c r="C10" s="231"/>
      <c r="D10" s="232"/>
      <c r="E10" s="233"/>
      <c r="F10" s="232"/>
      <c r="G10" s="233"/>
      <c r="H10" s="232"/>
      <c r="I10" s="233"/>
      <c r="J10" s="232"/>
      <c r="K10" s="233"/>
      <c r="L10" s="232"/>
      <c r="M10" s="233"/>
      <c r="N10" s="232"/>
      <c r="O10" s="233"/>
      <c r="P10" s="232"/>
      <c r="Q10" s="233"/>
      <c r="R10" s="232"/>
      <c r="S10" s="233"/>
      <c r="T10" s="232"/>
      <c r="U10" s="233"/>
    </row>
    <row r="11" spans="1:21" s="141" customFormat="1" ht="12">
      <c r="A11" s="234">
        <v>5</v>
      </c>
      <c r="B11" s="235" t="s">
        <v>132</v>
      </c>
      <c r="C11" s="236"/>
      <c r="D11" s="234" t="s">
        <v>133</v>
      </c>
      <c r="E11" s="237" t="s">
        <v>134</v>
      </c>
      <c r="F11" s="234" t="s">
        <v>133</v>
      </c>
      <c r="G11" s="237" t="s">
        <v>134</v>
      </c>
      <c r="H11" s="234" t="s">
        <v>133</v>
      </c>
      <c r="I11" s="237" t="s">
        <v>134</v>
      </c>
      <c r="J11" s="234" t="s">
        <v>133</v>
      </c>
      <c r="K11" s="237" t="s">
        <v>134</v>
      </c>
      <c r="L11" s="234" t="s">
        <v>133</v>
      </c>
      <c r="M11" s="237" t="s">
        <v>134</v>
      </c>
      <c r="N11" s="234" t="s">
        <v>133</v>
      </c>
      <c r="O11" s="237" t="s">
        <v>134</v>
      </c>
      <c r="P11" s="234" t="s">
        <v>133</v>
      </c>
      <c r="Q11" s="237" t="s">
        <v>134</v>
      </c>
      <c r="R11" s="234" t="s">
        <v>133</v>
      </c>
      <c r="S11" s="237" t="s">
        <v>134</v>
      </c>
      <c r="T11" s="234" t="s">
        <v>133</v>
      </c>
      <c r="U11" s="237" t="s">
        <v>134</v>
      </c>
    </row>
    <row r="12" spans="1:21" s="141" customFormat="1" ht="18">
      <c r="A12" s="238" t="s">
        <v>135</v>
      </c>
      <c r="B12" s="239" t="s">
        <v>136</v>
      </c>
      <c r="C12" s="240"/>
      <c r="D12" s="241">
        <f>SUM(D13:D21)</f>
        <v>0</v>
      </c>
      <c r="E12" s="242">
        <f t="shared" ref="E12:U12" si="0">SUM(E13:E21)</f>
        <v>0</v>
      </c>
      <c r="F12" s="241">
        <f>SUM(F13:F21)</f>
        <v>0</v>
      </c>
      <c r="G12" s="242">
        <f t="shared" si="0"/>
        <v>0</v>
      </c>
      <c r="H12" s="241">
        <f>SUM(H13:H21)</f>
        <v>0</v>
      </c>
      <c r="I12" s="242">
        <f>SUM(I13:I21)</f>
        <v>0</v>
      </c>
      <c r="J12" s="241">
        <f>SUM(J13:J21)</f>
        <v>0</v>
      </c>
      <c r="K12" s="242">
        <f t="shared" si="0"/>
        <v>0</v>
      </c>
      <c r="L12" s="241">
        <f>SUM(L13:L21)</f>
        <v>0</v>
      </c>
      <c r="M12" s="242">
        <f t="shared" si="0"/>
        <v>0</v>
      </c>
      <c r="N12" s="241">
        <f>SUM(N13:N21)</f>
        <v>0</v>
      </c>
      <c r="O12" s="242">
        <f t="shared" si="0"/>
        <v>0</v>
      </c>
      <c r="P12" s="241">
        <f>SUM(P13:P21)</f>
        <v>0</v>
      </c>
      <c r="Q12" s="242">
        <f t="shared" si="0"/>
        <v>0</v>
      </c>
      <c r="R12" s="241">
        <f>SUM(R13:R21)</f>
        <v>0</v>
      </c>
      <c r="S12" s="242">
        <f t="shared" si="0"/>
        <v>0</v>
      </c>
      <c r="T12" s="241">
        <f>SUM(T13:T21)</f>
        <v>0</v>
      </c>
      <c r="U12" s="242">
        <f t="shared" si="0"/>
        <v>0</v>
      </c>
    </row>
    <row r="13" spans="1:21" s="141" customFormat="1" ht="12">
      <c r="A13" s="243" t="s">
        <v>137</v>
      </c>
      <c r="B13" s="244" t="s">
        <v>138</v>
      </c>
      <c r="C13" s="245"/>
      <c r="D13" s="246">
        <f>'ENCARGOS SOCIAIS'!$C$5</f>
        <v>0</v>
      </c>
      <c r="E13" s="247">
        <f>ROUND((D13*$D$8),2)</f>
        <v>0</v>
      </c>
      <c r="F13" s="246">
        <f>'ENCARGOS SOCIAIS'!$C$5</f>
        <v>0</v>
      </c>
      <c r="G13" s="247">
        <f t="shared" ref="G13:G21" si="1">ROUND((F13*$F$8),2)</f>
        <v>0</v>
      </c>
      <c r="H13" s="246">
        <f>'ENCARGOS SOCIAIS'!$C$5</f>
        <v>0</v>
      </c>
      <c r="I13" s="247">
        <f>ROUND((H13*$H$8),2)</f>
        <v>0</v>
      </c>
      <c r="J13" s="246">
        <f>'ENCARGOS SOCIAIS'!$C$5</f>
        <v>0</v>
      </c>
      <c r="K13" s="247">
        <f>ROUND((J13*$J$8),2)</f>
        <v>0</v>
      </c>
      <c r="L13" s="246">
        <f>'ENCARGOS SOCIAIS'!$C$5</f>
        <v>0</v>
      </c>
      <c r="M13" s="247">
        <f>ROUND((L13*$L$8),2)</f>
        <v>0</v>
      </c>
      <c r="N13" s="246">
        <f>'ENCARGOS SOCIAIS'!$C$5</f>
        <v>0</v>
      </c>
      <c r="O13" s="247">
        <f>ROUND((N13*$N$8),2)</f>
        <v>0</v>
      </c>
      <c r="P13" s="246">
        <f>'ENCARGOS SOCIAIS'!$C$5</f>
        <v>0</v>
      </c>
      <c r="Q13" s="247">
        <f>ROUND((P13*$P$8),2)</f>
        <v>0</v>
      </c>
      <c r="R13" s="246">
        <f>'ENCARGOS SOCIAIS'!$C$5</f>
        <v>0</v>
      </c>
      <c r="S13" s="247">
        <f>ROUND((R13*$R$8),2)</f>
        <v>0</v>
      </c>
      <c r="T13" s="246">
        <f>'ENCARGOS SOCIAIS'!$C$5</f>
        <v>0</v>
      </c>
      <c r="U13" s="247">
        <f>ROUND((T13*$T$8),2)</f>
        <v>0</v>
      </c>
    </row>
    <row r="14" spans="1:21" s="141" customFormat="1" ht="12">
      <c r="A14" s="243" t="s">
        <v>139</v>
      </c>
      <c r="B14" s="244" t="s">
        <v>140</v>
      </c>
      <c r="C14" s="245"/>
      <c r="D14" s="246">
        <f>'ENCARGOS SOCIAIS'!$C$6</f>
        <v>0</v>
      </c>
      <c r="E14" s="247">
        <f t="shared" ref="E14:E21" si="2">ROUND((D14*$D$8),2)</f>
        <v>0</v>
      </c>
      <c r="F14" s="246">
        <f>'ENCARGOS SOCIAIS'!$C$6</f>
        <v>0</v>
      </c>
      <c r="G14" s="247">
        <f t="shared" si="1"/>
        <v>0</v>
      </c>
      <c r="H14" s="246">
        <f>'ENCARGOS SOCIAIS'!$C$6</f>
        <v>0</v>
      </c>
      <c r="I14" s="247">
        <f t="shared" ref="I14:I21" si="3">ROUND((H14*$H$8),2)</f>
        <v>0</v>
      </c>
      <c r="J14" s="246">
        <f>'ENCARGOS SOCIAIS'!$C$6</f>
        <v>0</v>
      </c>
      <c r="K14" s="247">
        <f t="shared" ref="K14:K21" si="4">ROUND((J14*$J$8),2)</f>
        <v>0</v>
      </c>
      <c r="L14" s="246">
        <f>'ENCARGOS SOCIAIS'!$C$6</f>
        <v>0</v>
      </c>
      <c r="M14" s="247">
        <f t="shared" ref="M14:M21" si="5">ROUND((L14*$L$8),2)</f>
        <v>0</v>
      </c>
      <c r="N14" s="246">
        <f>'ENCARGOS SOCIAIS'!$C$6</f>
        <v>0</v>
      </c>
      <c r="O14" s="247">
        <f t="shared" ref="O14:O21" si="6">ROUND((N14*$N$8),2)</f>
        <v>0</v>
      </c>
      <c r="P14" s="246">
        <f>'ENCARGOS SOCIAIS'!$C$6</f>
        <v>0</v>
      </c>
      <c r="Q14" s="247">
        <f t="shared" ref="Q14:Q21" si="7">ROUND((P14*$P$8),2)</f>
        <v>0</v>
      </c>
      <c r="R14" s="246">
        <f>'ENCARGOS SOCIAIS'!$C$6</f>
        <v>0</v>
      </c>
      <c r="S14" s="247">
        <f t="shared" ref="S14:S21" si="8">ROUND((R14*$R$8),2)</f>
        <v>0</v>
      </c>
      <c r="T14" s="246">
        <f>'ENCARGOS SOCIAIS'!$C$6</f>
        <v>0</v>
      </c>
      <c r="U14" s="247">
        <f t="shared" ref="U14:U21" si="9">ROUND((T14*$T$8),2)</f>
        <v>0</v>
      </c>
    </row>
    <row r="15" spans="1:21" s="141" customFormat="1" ht="12">
      <c r="A15" s="243" t="s">
        <v>141</v>
      </c>
      <c r="B15" s="244" t="s">
        <v>142</v>
      </c>
      <c r="C15" s="245"/>
      <c r="D15" s="246">
        <f>'ENCARGOS SOCIAIS'!$C$7</f>
        <v>0</v>
      </c>
      <c r="E15" s="247">
        <f t="shared" si="2"/>
        <v>0</v>
      </c>
      <c r="F15" s="246">
        <f>'ENCARGOS SOCIAIS'!$C$7</f>
        <v>0</v>
      </c>
      <c r="G15" s="247">
        <f t="shared" si="1"/>
        <v>0</v>
      </c>
      <c r="H15" s="246">
        <f>'ENCARGOS SOCIAIS'!$C$7</f>
        <v>0</v>
      </c>
      <c r="I15" s="247">
        <f t="shared" si="3"/>
        <v>0</v>
      </c>
      <c r="J15" s="246">
        <f>'ENCARGOS SOCIAIS'!$C$7</f>
        <v>0</v>
      </c>
      <c r="K15" s="247">
        <f t="shared" si="4"/>
        <v>0</v>
      </c>
      <c r="L15" s="246">
        <f>'ENCARGOS SOCIAIS'!$C$7</f>
        <v>0</v>
      </c>
      <c r="M15" s="247">
        <f t="shared" si="5"/>
        <v>0</v>
      </c>
      <c r="N15" s="246">
        <f>'ENCARGOS SOCIAIS'!$C$7</f>
        <v>0</v>
      </c>
      <c r="O15" s="247">
        <f t="shared" si="6"/>
        <v>0</v>
      </c>
      <c r="P15" s="246">
        <f>'ENCARGOS SOCIAIS'!$C$7</f>
        <v>0</v>
      </c>
      <c r="Q15" s="247">
        <f t="shared" si="7"/>
        <v>0</v>
      </c>
      <c r="R15" s="246">
        <f>'ENCARGOS SOCIAIS'!$C$7</f>
        <v>0</v>
      </c>
      <c r="S15" s="247">
        <f t="shared" si="8"/>
        <v>0</v>
      </c>
      <c r="T15" s="246">
        <f>'ENCARGOS SOCIAIS'!$C$7</f>
        <v>0</v>
      </c>
      <c r="U15" s="247">
        <f t="shared" si="9"/>
        <v>0</v>
      </c>
    </row>
    <row r="16" spans="1:21" s="141" customFormat="1" ht="12">
      <c r="A16" s="243" t="s">
        <v>143</v>
      </c>
      <c r="B16" s="244" t="s">
        <v>144</v>
      </c>
      <c r="C16" s="245"/>
      <c r="D16" s="246">
        <f>'ENCARGOS SOCIAIS'!$C$8</f>
        <v>0</v>
      </c>
      <c r="E16" s="247">
        <f t="shared" si="2"/>
        <v>0</v>
      </c>
      <c r="F16" s="246">
        <f>'ENCARGOS SOCIAIS'!$C$8</f>
        <v>0</v>
      </c>
      <c r="G16" s="247">
        <f t="shared" si="1"/>
        <v>0</v>
      </c>
      <c r="H16" s="246">
        <f>'ENCARGOS SOCIAIS'!$C$8</f>
        <v>0</v>
      </c>
      <c r="I16" s="247">
        <f t="shared" si="3"/>
        <v>0</v>
      </c>
      <c r="J16" s="246">
        <f>'ENCARGOS SOCIAIS'!$C$8</f>
        <v>0</v>
      </c>
      <c r="K16" s="247">
        <f t="shared" si="4"/>
        <v>0</v>
      </c>
      <c r="L16" s="246">
        <f>'ENCARGOS SOCIAIS'!$C$8</f>
        <v>0</v>
      </c>
      <c r="M16" s="247">
        <f t="shared" si="5"/>
        <v>0</v>
      </c>
      <c r="N16" s="246">
        <f>'ENCARGOS SOCIAIS'!$C$8</f>
        <v>0</v>
      </c>
      <c r="O16" s="247">
        <f t="shared" si="6"/>
        <v>0</v>
      </c>
      <c r="P16" s="246">
        <f>'ENCARGOS SOCIAIS'!$C$8</f>
        <v>0</v>
      </c>
      <c r="Q16" s="247">
        <f t="shared" si="7"/>
        <v>0</v>
      </c>
      <c r="R16" s="246">
        <f>'ENCARGOS SOCIAIS'!$C$8</f>
        <v>0</v>
      </c>
      <c r="S16" s="247">
        <f t="shared" si="8"/>
        <v>0</v>
      </c>
      <c r="T16" s="246">
        <f>'ENCARGOS SOCIAIS'!$C$8</f>
        <v>0</v>
      </c>
      <c r="U16" s="247">
        <f t="shared" si="9"/>
        <v>0</v>
      </c>
    </row>
    <row r="17" spans="1:21" s="141" customFormat="1" ht="12">
      <c r="A17" s="243" t="s">
        <v>145</v>
      </c>
      <c r="B17" s="244" t="s">
        <v>146</v>
      </c>
      <c r="C17" s="245"/>
      <c r="D17" s="246">
        <f>'ENCARGOS SOCIAIS'!$C$9</f>
        <v>0</v>
      </c>
      <c r="E17" s="247">
        <f t="shared" si="2"/>
        <v>0</v>
      </c>
      <c r="F17" s="246">
        <f>'ENCARGOS SOCIAIS'!$C$9</f>
        <v>0</v>
      </c>
      <c r="G17" s="247">
        <f t="shared" si="1"/>
        <v>0</v>
      </c>
      <c r="H17" s="246">
        <f>'ENCARGOS SOCIAIS'!$C$9</f>
        <v>0</v>
      </c>
      <c r="I17" s="247">
        <f t="shared" si="3"/>
        <v>0</v>
      </c>
      <c r="J17" s="246">
        <f>'ENCARGOS SOCIAIS'!$C$9</f>
        <v>0</v>
      </c>
      <c r="K17" s="247">
        <f t="shared" si="4"/>
        <v>0</v>
      </c>
      <c r="L17" s="246">
        <f>'ENCARGOS SOCIAIS'!$C$9</f>
        <v>0</v>
      </c>
      <c r="M17" s="247">
        <f t="shared" si="5"/>
        <v>0</v>
      </c>
      <c r="N17" s="246">
        <f>'ENCARGOS SOCIAIS'!$C$9</f>
        <v>0</v>
      </c>
      <c r="O17" s="247">
        <f t="shared" si="6"/>
        <v>0</v>
      </c>
      <c r="P17" s="246">
        <f>'ENCARGOS SOCIAIS'!$C$9</f>
        <v>0</v>
      </c>
      <c r="Q17" s="247">
        <f t="shared" si="7"/>
        <v>0</v>
      </c>
      <c r="R17" s="246">
        <f>'ENCARGOS SOCIAIS'!$C$9</f>
        <v>0</v>
      </c>
      <c r="S17" s="247">
        <f t="shared" si="8"/>
        <v>0</v>
      </c>
      <c r="T17" s="246">
        <f>'ENCARGOS SOCIAIS'!$C$9</f>
        <v>0</v>
      </c>
      <c r="U17" s="247">
        <f t="shared" si="9"/>
        <v>0</v>
      </c>
    </row>
    <row r="18" spans="1:21" s="141" customFormat="1" ht="12">
      <c r="A18" s="243" t="s">
        <v>147</v>
      </c>
      <c r="B18" s="244" t="s">
        <v>148</v>
      </c>
      <c r="C18" s="245"/>
      <c r="D18" s="246">
        <f>'ENCARGOS SOCIAIS'!$C$10</f>
        <v>0</v>
      </c>
      <c r="E18" s="247">
        <f t="shared" si="2"/>
        <v>0</v>
      </c>
      <c r="F18" s="246">
        <f>'ENCARGOS SOCIAIS'!$C$10</f>
        <v>0</v>
      </c>
      <c r="G18" s="247">
        <f t="shared" si="1"/>
        <v>0</v>
      </c>
      <c r="H18" s="246">
        <f>'ENCARGOS SOCIAIS'!$C$10</f>
        <v>0</v>
      </c>
      <c r="I18" s="247">
        <f t="shared" si="3"/>
        <v>0</v>
      </c>
      <c r="J18" s="246">
        <f>'ENCARGOS SOCIAIS'!$C$10</f>
        <v>0</v>
      </c>
      <c r="K18" s="247">
        <f t="shared" si="4"/>
        <v>0</v>
      </c>
      <c r="L18" s="246">
        <f>'ENCARGOS SOCIAIS'!$C$10</f>
        <v>0</v>
      </c>
      <c r="M18" s="247">
        <f t="shared" si="5"/>
        <v>0</v>
      </c>
      <c r="N18" s="246">
        <f>'ENCARGOS SOCIAIS'!$C$10</f>
        <v>0</v>
      </c>
      <c r="O18" s="247">
        <f t="shared" si="6"/>
        <v>0</v>
      </c>
      <c r="P18" s="246">
        <f>'ENCARGOS SOCIAIS'!$C$10</f>
        <v>0</v>
      </c>
      <c r="Q18" s="247">
        <f t="shared" si="7"/>
        <v>0</v>
      </c>
      <c r="R18" s="246">
        <f>'ENCARGOS SOCIAIS'!$C$10</f>
        <v>0</v>
      </c>
      <c r="S18" s="247">
        <f t="shared" si="8"/>
        <v>0</v>
      </c>
      <c r="T18" s="246">
        <f>'ENCARGOS SOCIAIS'!$C$10</f>
        <v>0</v>
      </c>
      <c r="U18" s="247">
        <f t="shared" si="9"/>
        <v>0</v>
      </c>
    </row>
    <row r="19" spans="1:21" s="141" customFormat="1" ht="12">
      <c r="A19" s="243" t="s">
        <v>149</v>
      </c>
      <c r="B19" s="244" t="s">
        <v>150</v>
      </c>
      <c r="C19" s="245"/>
      <c r="D19" s="246">
        <f>'ENCARGOS SOCIAIS'!$C$11</f>
        <v>0</v>
      </c>
      <c r="E19" s="247">
        <f t="shared" si="2"/>
        <v>0</v>
      </c>
      <c r="F19" s="246">
        <f>'ENCARGOS SOCIAIS'!$C$11</f>
        <v>0</v>
      </c>
      <c r="G19" s="247">
        <f t="shared" si="1"/>
        <v>0</v>
      </c>
      <c r="H19" s="246">
        <f>'ENCARGOS SOCIAIS'!$C$11</f>
        <v>0</v>
      </c>
      <c r="I19" s="247">
        <f t="shared" si="3"/>
        <v>0</v>
      </c>
      <c r="J19" s="246">
        <f>'ENCARGOS SOCIAIS'!$C$11</f>
        <v>0</v>
      </c>
      <c r="K19" s="247">
        <f t="shared" si="4"/>
        <v>0</v>
      </c>
      <c r="L19" s="246">
        <f>'ENCARGOS SOCIAIS'!$C$11</f>
        <v>0</v>
      </c>
      <c r="M19" s="247">
        <f t="shared" si="5"/>
        <v>0</v>
      </c>
      <c r="N19" s="246">
        <f>'ENCARGOS SOCIAIS'!$C$11</f>
        <v>0</v>
      </c>
      <c r="O19" s="247">
        <f t="shared" si="6"/>
        <v>0</v>
      </c>
      <c r="P19" s="246">
        <f>'ENCARGOS SOCIAIS'!$C$11</f>
        <v>0</v>
      </c>
      <c r="Q19" s="247">
        <f t="shared" si="7"/>
        <v>0</v>
      </c>
      <c r="R19" s="246">
        <f>'ENCARGOS SOCIAIS'!$C$11</f>
        <v>0</v>
      </c>
      <c r="S19" s="247">
        <f t="shared" si="8"/>
        <v>0</v>
      </c>
      <c r="T19" s="246">
        <f>'ENCARGOS SOCIAIS'!$C$11</f>
        <v>0</v>
      </c>
      <c r="U19" s="247">
        <f t="shared" si="9"/>
        <v>0</v>
      </c>
    </row>
    <row r="20" spans="1:21" s="141" customFormat="1" ht="12">
      <c r="A20" s="243" t="s">
        <v>151</v>
      </c>
      <c r="B20" s="244" t="s">
        <v>152</v>
      </c>
      <c r="C20" s="245"/>
      <c r="D20" s="246">
        <f>'ENCARGOS SOCIAIS'!$C$12</f>
        <v>0</v>
      </c>
      <c r="E20" s="247">
        <f t="shared" si="2"/>
        <v>0</v>
      </c>
      <c r="F20" s="246">
        <f>'ENCARGOS SOCIAIS'!$C$12</f>
        <v>0</v>
      </c>
      <c r="G20" s="247">
        <f t="shared" si="1"/>
        <v>0</v>
      </c>
      <c r="H20" s="246">
        <f>'ENCARGOS SOCIAIS'!$C$12</f>
        <v>0</v>
      </c>
      <c r="I20" s="247">
        <f t="shared" si="3"/>
        <v>0</v>
      </c>
      <c r="J20" s="246">
        <f>'ENCARGOS SOCIAIS'!$C$12</f>
        <v>0</v>
      </c>
      <c r="K20" s="247">
        <f t="shared" si="4"/>
        <v>0</v>
      </c>
      <c r="L20" s="246">
        <f>'ENCARGOS SOCIAIS'!$C$12</f>
        <v>0</v>
      </c>
      <c r="M20" s="247">
        <f t="shared" si="5"/>
        <v>0</v>
      </c>
      <c r="N20" s="246">
        <f>'ENCARGOS SOCIAIS'!$C$12</f>
        <v>0</v>
      </c>
      <c r="O20" s="247">
        <f t="shared" si="6"/>
        <v>0</v>
      </c>
      <c r="P20" s="246">
        <f>'ENCARGOS SOCIAIS'!$C$12</f>
        <v>0</v>
      </c>
      <c r="Q20" s="247">
        <f t="shared" si="7"/>
        <v>0</v>
      </c>
      <c r="R20" s="246">
        <f>'ENCARGOS SOCIAIS'!$C$12</f>
        <v>0</v>
      </c>
      <c r="S20" s="247">
        <f t="shared" si="8"/>
        <v>0</v>
      </c>
      <c r="T20" s="246">
        <f>'ENCARGOS SOCIAIS'!$C$12</f>
        <v>0</v>
      </c>
      <c r="U20" s="247">
        <f t="shared" si="9"/>
        <v>0</v>
      </c>
    </row>
    <row r="21" spans="1:21" s="141" customFormat="1" ht="18">
      <c r="A21" s="243" t="s">
        <v>153</v>
      </c>
      <c r="B21" s="244" t="s">
        <v>154</v>
      </c>
      <c r="C21" s="245"/>
      <c r="D21" s="246">
        <f>'ENCARGOS SOCIAIS'!$C$13</f>
        <v>0</v>
      </c>
      <c r="E21" s="247">
        <f t="shared" si="2"/>
        <v>0</v>
      </c>
      <c r="F21" s="246">
        <f>'ENCARGOS SOCIAIS'!$C$13</f>
        <v>0</v>
      </c>
      <c r="G21" s="247">
        <f t="shared" si="1"/>
        <v>0</v>
      </c>
      <c r="H21" s="246">
        <f>'ENCARGOS SOCIAIS'!$C$13</f>
        <v>0</v>
      </c>
      <c r="I21" s="247">
        <f t="shared" si="3"/>
        <v>0</v>
      </c>
      <c r="J21" s="246">
        <f>'ENCARGOS SOCIAIS'!$C$13</f>
        <v>0</v>
      </c>
      <c r="K21" s="247">
        <f t="shared" si="4"/>
        <v>0</v>
      </c>
      <c r="L21" s="246">
        <f>'ENCARGOS SOCIAIS'!$C$13</f>
        <v>0</v>
      </c>
      <c r="M21" s="247">
        <f t="shared" si="5"/>
        <v>0</v>
      </c>
      <c r="N21" s="246">
        <f>'ENCARGOS SOCIAIS'!$C$13</f>
        <v>0</v>
      </c>
      <c r="O21" s="247">
        <f t="shared" si="6"/>
        <v>0</v>
      </c>
      <c r="P21" s="246">
        <f>'ENCARGOS SOCIAIS'!$C$13</f>
        <v>0</v>
      </c>
      <c r="Q21" s="247">
        <f t="shared" si="7"/>
        <v>0</v>
      </c>
      <c r="R21" s="246">
        <f>'ENCARGOS SOCIAIS'!$C$13</f>
        <v>0</v>
      </c>
      <c r="S21" s="247">
        <f t="shared" si="8"/>
        <v>0</v>
      </c>
      <c r="T21" s="246">
        <f>'ENCARGOS SOCIAIS'!$C$13</f>
        <v>0</v>
      </c>
      <c r="U21" s="247">
        <f t="shared" si="9"/>
        <v>0</v>
      </c>
    </row>
    <row r="22" spans="1:21" s="141" customFormat="1" ht="12">
      <c r="A22" s="238" t="s">
        <v>155</v>
      </c>
      <c r="B22" s="239" t="s">
        <v>156</v>
      </c>
      <c r="C22" s="248"/>
      <c r="D22" s="241">
        <f>SUM(D23:D29)</f>
        <v>0</v>
      </c>
      <c r="E22" s="242">
        <f t="shared" ref="E22:U22" si="10">SUM(E23:E29)</f>
        <v>0</v>
      </c>
      <c r="F22" s="241">
        <f>SUM(F23:F29)</f>
        <v>0</v>
      </c>
      <c r="G22" s="242">
        <f t="shared" si="10"/>
        <v>0</v>
      </c>
      <c r="H22" s="241">
        <f>SUM(H23:H29)</f>
        <v>0</v>
      </c>
      <c r="I22" s="242">
        <f t="shared" si="10"/>
        <v>0</v>
      </c>
      <c r="J22" s="241">
        <f>SUM(J23:J29)</f>
        <v>0</v>
      </c>
      <c r="K22" s="242">
        <f t="shared" si="10"/>
        <v>0</v>
      </c>
      <c r="L22" s="241">
        <f>SUM(L23:L29)</f>
        <v>0</v>
      </c>
      <c r="M22" s="242">
        <f t="shared" si="10"/>
        <v>0</v>
      </c>
      <c r="N22" s="241">
        <f>SUM(N23:N29)</f>
        <v>0</v>
      </c>
      <c r="O22" s="242">
        <f t="shared" si="10"/>
        <v>0</v>
      </c>
      <c r="P22" s="241">
        <f>SUM(P23:P29)</f>
        <v>0</v>
      </c>
      <c r="Q22" s="242">
        <f t="shared" si="10"/>
        <v>0</v>
      </c>
      <c r="R22" s="241">
        <f>SUM(R23:R29)</f>
        <v>0</v>
      </c>
      <c r="S22" s="242">
        <f t="shared" si="10"/>
        <v>0</v>
      </c>
      <c r="T22" s="241">
        <f>SUM(T23:T29)</f>
        <v>0</v>
      </c>
      <c r="U22" s="242">
        <f t="shared" si="10"/>
        <v>0</v>
      </c>
    </row>
    <row r="23" spans="1:21" s="141" customFormat="1" ht="12">
      <c r="A23" s="243" t="s">
        <v>157</v>
      </c>
      <c r="B23" s="244" t="s">
        <v>158</v>
      </c>
      <c r="C23" s="245"/>
      <c r="D23" s="246">
        <f>'ENCARGOS SOCIAIS'!$C$15</f>
        <v>0</v>
      </c>
      <c r="E23" s="247">
        <f>ROUND((D23*$D$8),2)</f>
        <v>0</v>
      </c>
      <c r="F23" s="246">
        <f>'ENCARGOS SOCIAIS'!$C$15</f>
        <v>0</v>
      </c>
      <c r="G23" s="247">
        <f t="shared" ref="G23:G29" si="11">ROUND((F23*$F$8),2)</f>
        <v>0</v>
      </c>
      <c r="H23" s="246">
        <f>'ENCARGOS SOCIAIS'!$C$15</f>
        <v>0</v>
      </c>
      <c r="I23" s="247">
        <f>ROUND((H23*$H$8),2)</f>
        <v>0</v>
      </c>
      <c r="J23" s="246">
        <f>'ENCARGOS SOCIAIS'!$C$15</f>
        <v>0</v>
      </c>
      <c r="K23" s="247">
        <f>ROUND((J23*$J$8),2)</f>
        <v>0</v>
      </c>
      <c r="L23" s="246">
        <f>'ENCARGOS SOCIAIS'!$C$15</f>
        <v>0</v>
      </c>
      <c r="M23" s="247">
        <f>ROUND((L23*$L$8),2)</f>
        <v>0</v>
      </c>
      <c r="N23" s="246">
        <f>'ENCARGOS SOCIAIS'!$C$15</f>
        <v>0</v>
      </c>
      <c r="O23" s="247">
        <f>ROUND((N23*$N$8),2)</f>
        <v>0</v>
      </c>
      <c r="P23" s="246">
        <f>'ENCARGOS SOCIAIS'!$C$15</f>
        <v>0</v>
      </c>
      <c r="Q23" s="247">
        <f>ROUND((P23*$P$8),2)</f>
        <v>0</v>
      </c>
      <c r="R23" s="246">
        <f>'ENCARGOS SOCIAIS'!$C$15</f>
        <v>0</v>
      </c>
      <c r="S23" s="247">
        <f>ROUND((R23*$R$8),2)</f>
        <v>0</v>
      </c>
      <c r="T23" s="246">
        <f>'ENCARGOS SOCIAIS'!$C$15</f>
        <v>0</v>
      </c>
      <c r="U23" s="247">
        <f>ROUND((T23*$T$8),2)</f>
        <v>0</v>
      </c>
    </row>
    <row r="24" spans="1:21" s="141" customFormat="1" ht="12">
      <c r="A24" s="243" t="s">
        <v>159</v>
      </c>
      <c r="B24" s="244" t="s">
        <v>160</v>
      </c>
      <c r="C24" s="245"/>
      <c r="D24" s="246">
        <f>'ENCARGOS SOCIAIS'!$C$16</f>
        <v>0</v>
      </c>
      <c r="E24" s="247">
        <f t="shared" ref="E24:E29" si="12">ROUND((D24*$D$8),2)</f>
        <v>0</v>
      </c>
      <c r="F24" s="246">
        <f>'ENCARGOS SOCIAIS'!$C$16</f>
        <v>0</v>
      </c>
      <c r="G24" s="247">
        <f t="shared" si="11"/>
        <v>0</v>
      </c>
      <c r="H24" s="246">
        <f>'ENCARGOS SOCIAIS'!$C$16</f>
        <v>0</v>
      </c>
      <c r="I24" s="247">
        <f t="shared" ref="I24:I29" si="13">ROUND((H24*$H$8),2)</f>
        <v>0</v>
      </c>
      <c r="J24" s="246">
        <f>'ENCARGOS SOCIAIS'!$C$16</f>
        <v>0</v>
      </c>
      <c r="K24" s="247">
        <f t="shared" ref="K24:K28" si="14">ROUND((J24*$J$8),2)</f>
        <v>0</v>
      </c>
      <c r="L24" s="246">
        <f>'ENCARGOS SOCIAIS'!$C$16</f>
        <v>0</v>
      </c>
      <c r="M24" s="247">
        <f t="shared" ref="M24:M29" si="15">ROUND((L24*$L$8),2)</f>
        <v>0</v>
      </c>
      <c r="N24" s="246">
        <f>'ENCARGOS SOCIAIS'!$C$16</f>
        <v>0</v>
      </c>
      <c r="O24" s="247">
        <f t="shared" ref="O24:O29" si="16">ROUND((N24*$N$8),2)</f>
        <v>0</v>
      </c>
      <c r="P24" s="246">
        <f>'ENCARGOS SOCIAIS'!$C$16</f>
        <v>0</v>
      </c>
      <c r="Q24" s="247">
        <f t="shared" ref="Q24:Q29" si="17">ROUND((P24*$P$8),2)</f>
        <v>0</v>
      </c>
      <c r="R24" s="246">
        <f>'ENCARGOS SOCIAIS'!$C$16</f>
        <v>0</v>
      </c>
      <c r="S24" s="247">
        <f t="shared" ref="S24:S29" si="18">ROUND((R24*$R$8),2)</f>
        <v>0</v>
      </c>
      <c r="T24" s="246">
        <f>'ENCARGOS SOCIAIS'!$C$16</f>
        <v>0</v>
      </c>
      <c r="U24" s="247">
        <f t="shared" ref="U24:U29" si="19">ROUND((T24*$T$8),2)</f>
        <v>0</v>
      </c>
    </row>
    <row r="25" spans="1:21" s="141" customFormat="1" ht="12">
      <c r="A25" s="243" t="s">
        <v>161</v>
      </c>
      <c r="B25" s="244" t="s">
        <v>162</v>
      </c>
      <c r="C25" s="245"/>
      <c r="D25" s="246">
        <f>'ENCARGOS SOCIAIS'!$C$17</f>
        <v>0</v>
      </c>
      <c r="E25" s="247">
        <f t="shared" si="12"/>
        <v>0</v>
      </c>
      <c r="F25" s="246">
        <f>'ENCARGOS SOCIAIS'!$C$17</f>
        <v>0</v>
      </c>
      <c r="G25" s="247">
        <f t="shared" si="11"/>
        <v>0</v>
      </c>
      <c r="H25" s="246">
        <f>'ENCARGOS SOCIAIS'!$C$17</f>
        <v>0</v>
      </c>
      <c r="I25" s="247">
        <f t="shared" si="13"/>
        <v>0</v>
      </c>
      <c r="J25" s="246">
        <f>'ENCARGOS SOCIAIS'!$C$17</f>
        <v>0</v>
      </c>
      <c r="K25" s="247">
        <f t="shared" si="14"/>
        <v>0</v>
      </c>
      <c r="L25" s="246">
        <f>'ENCARGOS SOCIAIS'!$C$17</f>
        <v>0</v>
      </c>
      <c r="M25" s="247">
        <f t="shared" si="15"/>
        <v>0</v>
      </c>
      <c r="N25" s="246">
        <f>'ENCARGOS SOCIAIS'!$C$17</f>
        <v>0</v>
      </c>
      <c r="O25" s="247">
        <f t="shared" si="16"/>
        <v>0</v>
      </c>
      <c r="P25" s="246">
        <f>'ENCARGOS SOCIAIS'!$C$17</f>
        <v>0</v>
      </c>
      <c r="Q25" s="247">
        <f t="shared" si="17"/>
        <v>0</v>
      </c>
      <c r="R25" s="246">
        <f>'ENCARGOS SOCIAIS'!$C$17</f>
        <v>0</v>
      </c>
      <c r="S25" s="247">
        <f t="shared" si="18"/>
        <v>0</v>
      </c>
      <c r="T25" s="246">
        <f>'ENCARGOS SOCIAIS'!$C$17</f>
        <v>0</v>
      </c>
      <c r="U25" s="247">
        <f t="shared" si="19"/>
        <v>0</v>
      </c>
    </row>
    <row r="26" spans="1:21" s="141" customFormat="1" ht="12">
      <c r="A26" s="243" t="s">
        <v>163</v>
      </c>
      <c r="B26" s="244" t="s">
        <v>164</v>
      </c>
      <c r="C26" s="245"/>
      <c r="D26" s="246">
        <f>'ENCARGOS SOCIAIS'!$C$18</f>
        <v>0</v>
      </c>
      <c r="E26" s="247">
        <f t="shared" si="12"/>
        <v>0</v>
      </c>
      <c r="F26" s="246">
        <f>'ENCARGOS SOCIAIS'!$C$18</f>
        <v>0</v>
      </c>
      <c r="G26" s="247">
        <f t="shared" si="11"/>
        <v>0</v>
      </c>
      <c r="H26" s="246">
        <f>'ENCARGOS SOCIAIS'!$C$18</f>
        <v>0</v>
      </c>
      <c r="I26" s="247">
        <f t="shared" si="13"/>
        <v>0</v>
      </c>
      <c r="J26" s="246">
        <f>'ENCARGOS SOCIAIS'!$C$18</f>
        <v>0</v>
      </c>
      <c r="K26" s="247">
        <f t="shared" si="14"/>
        <v>0</v>
      </c>
      <c r="L26" s="246">
        <f>'ENCARGOS SOCIAIS'!$C$18</f>
        <v>0</v>
      </c>
      <c r="M26" s="247">
        <f t="shared" si="15"/>
        <v>0</v>
      </c>
      <c r="N26" s="246">
        <f>'ENCARGOS SOCIAIS'!$C$18</f>
        <v>0</v>
      </c>
      <c r="O26" s="247">
        <f t="shared" si="16"/>
        <v>0</v>
      </c>
      <c r="P26" s="246">
        <f>'ENCARGOS SOCIAIS'!$C$18</f>
        <v>0</v>
      </c>
      <c r="Q26" s="247">
        <f t="shared" si="17"/>
        <v>0</v>
      </c>
      <c r="R26" s="246">
        <f>'ENCARGOS SOCIAIS'!$C$18</f>
        <v>0</v>
      </c>
      <c r="S26" s="247">
        <f t="shared" si="18"/>
        <v>0</v>
      </c>
      <c r="T26" s="246">
        <f>'ENCARGOS SOCIAIS'!$C$18</f>
        <v>0</v>
      </c>
      <c r="U26" s="247">
        <f t="shared" si="19"/>
        <v>0</v>
      </c>
    </row>
    <row r="27" spans="1:21" s="141" customFormat="1" ht="12">
      <c r="A27" s="243" t="s">
        <v>165</v>
      </c>
      <c r="B27" s="244" t="s">
        <v>166</v>
      </c>
      <c r="C27" s="245"/>
      <c r="D27" s="246">
        <f>'ENCARGOS SOCIAIS'!$C$19</f>
        <v>0</v>
      </c>
      <c r="E27" s="247">
        <f t="shared" si="12"/>
        <v>0</v>
      </c>
      <c r="F27" s="246">
        <f>'ENCARGOS SOCIAIS'!$C$19</f>
        <v>0</v>
      </c>
      <c r="G27" s="247">
        <f t="shared" si="11"/>
        <v>0</v>
      </c>
      <c r="H27" s="246">
        <f>'ENCARGOS SOCIAIS'!$C$19</f>
        <v>0</v>
      </c>
      <c r="I27" s="247">
        <f t="shared" si="13"/>
        <v>0</v>
      </c>
      <c r="J27" s="246">
        <f>'ENCARGOS SOCIAIS'!$C$19</f>
        <v>0</v>
      </c>
      <c r="K27" s="247">
        <f t="shared" si="14"/>
        <v>0</v>
      </c>
      <c r="L27" s="246">
        <f>'ENCARGOS SOCIAIS'!$C$19</f>
        <v>0</v>
      </c>
      <c r="M27" s="247">
        <f t="shared" si="15"/>
        <v>0</v>
      </c>
      <c r="N27" s="246">
        <f>'ENCARGOS SOCIAIS'!$C$19</f>
        <v>0</v>
      </c>
      <c r="O27" s="247">
        <f t="shared" si="16"/>
        <v>0</v>
      </c>
      <c r="P27" s="246">
        <f>'ENCARGOS SOCIAIS'!$C$19</f>
        <v>0</v>
      </c>
      <c r="Q27" s="247">
        <f t="shared" si="17"/>
        <v>0</v>
      </c>
      <c r="R27" s="246">
        <f>'ENCARGOS SOCIAIS'!$C$19</f>
        <v>0</v>
      </c>
      <c r="S27" s="247">
        <f t="shared" si="18"/>
        <v>0</v>
      </c>
      <c r="T27" s="246">
        <f>'ENCARGOS SOCIAIS'!$C$19</f>
        <v>0</v>
      </c>
      <c r="U27" s="247">
        <f t="shared" si="19"/>
        <v>0</v>
      </c>
    </row>
    <row r="28" spans="1:21" s="141" customFormat="1" ht="12">
      <c r="A28" s="243" t="s">
        <v>167</v>
      </c>
      <c r="B28" s="244" t="s">
        <v>168</v>
      </c>
      <c r="C28" s="245"/>
      <c r="D28" s="246">
        <f>'ENCARGOS SOCIAIS'!$C$20</f>
        <v>0</v>
      </c>
      <c r="E28" s="247">
        <f t="shared" si="12"/>
        <v>0</v>
      </c>
      <c r="F28" s="246">
        <f>'ENCARGOS SOCIAIS'!$C$20</f>
        <v>0</v>
      </c>
      <c r="G28" s="247">
        <f t="shared" si="11"/>
        <v>0</v>
      </c>
      <c r="H28" s="246">
        <f>'ENCARGOS SOCIAIS'!$C$20</f>
        <v>0</v>
      </c>
      <c r="I28" s="247">
        <f t="shared" si="13"/>
        <v>0</v>
      </c>
      <c r="J28" s="246">
        <f>'ENCARGOS SOCIAIS'!$C$20</f>
        <v>0</v>
      </c>
      <c r="K28" s="247">
        <f t="shared" si="14"/>
        <v>0</v>
      </c>
      <c r="L28" s="246">
        <f>'ENCARGOS SOCIAIS'!$C$20</f>
        <v>0</v>
      </c>
      <c r="M28" s="247">
        <f t="shared" si="15"/>
        <v>0</v>
      </c>
      <c r="N28" s="246">
        <f>'ENCARGOS SOCIAIS'!$C$20</f>
        <v>0</v>
      </c>
      <c r="O28" s="247">
        <f t="shared" si="16"/>
        <v>0</v>
      </c>
      <c r="P28" s="246">
        <f>'ENCARGOS SOCIAIS'!$C$20</f>
        <v>0</v>
      </c>
      <c r="Q28" s="247">
        <f t="shared" si="17"/>
        <v>0</v>
      </c>
      <c r="R28" s="246">
        <f>'ENCARGOS SOCIAIS'!$C$20</f>
        <v>0</v>
      </c>
      <c r="S28" s="247">
        <f t="shared" si="18"/>
        <v>0</v>
      </c>
      <c r="T28" s="246">
        <f>'ENCARGOS SOCIAIS'!$C$20</f>
        <v>0</v>
      </c>
      <c r="U28" s="247">
        <f t="shared" si="19"/>
        <v>0</v>
      </c>
    </row>
    <row r="29" spans="1:21" s="141" customFormat="1" ht="12">
      <c r="A29" s="243" t="s">
        <v>169</v>
      </c>
      <c r="B29" s="244" t="s">
        <v>170</v>
      </c>
      <c r="C29" s="245"/>
      <c r="D29" s="246">
        <f>'ENCARGOS SOCIAIS'!$C$21</f>
        <v>0</v>
      </c>
      <c r="E29" s="247">
        <f t="shared" si="12"/>
        <v>0</v>
      </c>
      <c r="F29" s="246">
        <f>'ENCARGOS SOCIAIS'!$C$21</f>
        <v>0</v>
      </c>
      <c r="G29" s="247">
        <f t="shared" si="11"/>
        <v>0</v>
      </c>
      <c r="H29" s="246">
        <f>'ENCARGOS SOCIAIS'!$C$21</f>
        <v>0</v>
      </c>
      <c r="I29" s="247">
        <f t="shared" si="13"/>
        <v>0</v>
      </c>
      <c r="J29" s="246">
        <f>'ENCARGOS SOCIAIS'!$C$21</f>
        <v>0</v>
      </c>
      <c r="K29" s="247">
        <f>ROUND((J29*$J$8),2)</f>
        <v>0</v>
      </c>
      <c r="L29" s="246">
        <f>'ENCARGOS SOCIAIS'!$C$21</f>
        <v>0</v>
      </c>
      <c r="M29" s="247">
        <f t="shared" si="15"/>
        <v>0</v>
      </c>
      <c r="N29" s="246">
        <f>'ENCARGOS SOCIAIS'!$C$21</f>
        <v>0</v>
      </c>
      <c r="O29" s="247">
        <f t="shared" si="16"/>
        <v>0</v>
      </c>
      <c r="P29" s="246">
        <f>'ENCARGOS SOCIAIS'!$C$21</f>
        <v>0</v>
      </c>
      <c r="Q29" s="247">
        <f t="shared" si="17"/>
        <v>0</v>
      </c>
      <c r="R29" s="246">
        <f>'ENCARGOS SOCIAIS'!$C$21</f>
        <v>0</v>
      </c>
      <c r="S29" s="247">
        <f t="shared" si="18"/>
        <v>0</v>
      </c>
      <c r="T29" s="246">
        <f>'ENCARGOS SOCIAIS'!$C$21</f>
        <v>0</v>
      </c>
      <c r="U29" s="247">
        <f t="shared" si="19"/>
        <v>0</v>
      </c>
    </row>
    <row r="30" spans="1:21" s="141" customFormat="1" ht="12">
      <c r="A30" s="238" t="s">
        <v>171</v>
      </c>
      <c r="B30" s="239" t="s">
        <v>172</v>
      </c>
      <c r="C30" s="248"/>
      <c r="D30" s="241">
        <f>SUM(D31:D35)</f>
        <v>0</v>
      </c>
      <c r="E30" s="242">
        <f t="shared" ref="E30:U30" si="20">SUM(E31:E35)</f>
        <v>0</v>
      </c>
      <c r="F30" s="241">
        <f>SUM(F31:F35)</f>
        <v>0</v>
      </c>
      <c r="G30" s="242">
        <f t="shared" si="20"/>
        <v>0</v>
      </c>
      <c r="H30" s="241">
        <f>SUM(H31:H35)</f>
        <v>0</v>
      </c>
      <c r="I30" s="242">
        <f t="shared" si="20"/>
        <v>0</v>
      </c>
      <c r="J30" s="241">
        <f>SUM(J31:J35)</f>
        <v>0</v>
      </c>
      <c r="K30" s="242">
        <f t="shared" si="20"/>
        <v>0</v>
      </c>
      <c r="L30" s="241">
        <f>SUM(L31:L35)</f>
        <v>0</v>
      </c>
      <c r="M30" s="242">
        <f t="shared" si="20"/>
        <v>0</v>
      </c>
      <c r="N30" s="241">
        <f>SUM(N31:N35)</f>
        <v>0</v>
      </c>
      <c r="O30" s="242">
        <f t="shared" si="20"/>
        <v>0</v>
      </c>
      <c r="P30" s="241">
        <f>SUM(P31:P35)</f>
        <v>0</v>
      </c>
      <c r="Q30" s="242">
        <f t="shared" si="20"/>
        <v>0</v>
      </c>
      <c r="R30" s="241">
        <f>SUM(R31:R35)</f>
        <v>0</v>
      </c>
      <c r="S30" s="242">
        <f t="shared" si="20"/>
        <v>0</v>
      </c>
      <c r="T30" s="241">
        <f>SUM(T31:T35)</f>
        <v>0</v>
      </c>
      <c r="U30" s="242">
        <f t="shared" si="20"/>
        <v>0</v>
      </c>
    </row>
    <row r="31" spans="1:21" s="141" customFormat="1" ht="12">
      <c r="A31" s="243" t="s">
        <v>173</v>
      </c>
      <c r="B31" s="244" t="s">
        <v>174</v>
      </c>
      <c r="C31" s="245"/>
      <c r="D31" s="246">
        <f>'ENCARGOS SOCIAIS'!$C$23</f>
        <v>0</v>
      </c>
      <c r="E31" s="247">
        <f>ROUND((D31*$D$8),2)</f>
        <v>0</v>
      </c>
      <c r="F31" s="246">
        <f>'ENCARGOS SOCIAIS'!$C$23</f>
        <v>0</v>
      </c>
      <c r="G31" s="247">
        <f>ROUND((F31*$F$8),2)</f>
        <v>0</v>
      </c>
      <c r="H31" s="246">
        <f>'ENCARGOS SOCIAIS'!$C$23</f>
        <v>0</v>
      </c>
      <c r="I31" s="247">
        <f>ROUND((H31*$H$8),2)</f>
        <v>0</v>
      </c>
      <c r="J31" s="246">
        <f>'ENCARGOS SOCIAIS'!$C$23</f>
        <v>0</v>
      </c>
      <c r="K31" s="247">
        <f>ROUND((J31*$J$8),2)</f>
        <v>0</v>
      </c>
      <c r="L31" s="246">
        <f>'ENCARGOS SOCIAIS'!$C$23</f>
        <v>0</v>
      </c>
      <c r="M31" s="247">
        <f>ROUND((L31*$L$8),2)</f>
        <v>0</v>
      </c>
      <c r="N31" s="246">
        <f>'ENCARGOS SOCIAIS'!$C$23</f>
        <v>0</v>
      </c>
      <c r="O31" s="247">
        <f>ROUND((N31*$N$8),2)</f>
        <v>0</v>
      </c>
      <c r="P31" s="246">
        <f>'ENCARGOS SOCIAIS'!$C$23</f>
        <v>0</v>
      </c>
      <c r="Q31" s="247">
        <f>ROUND((P31*$P$8),2)</f>
        <v>0</v>
      </c>
      <c r="R31" s="246">
        <f>'ENCARGOS SOCIAIS'!$C$23</f>
        <v>0</v>
      </c>
      <c r="S31" s="247">
        <f>ROUND((R31*$R$8),2)</f>
        <v>0</v>
      </c>
      <c r="T31" s="246">
        <f>'ENCARGOS SOCIAIS'!$C$23</f>
        <v>0</v>
      </c>
      <c r="U31" s="247">
        <f>ROUND((T31*$T$8),2)</f>
        <v>0</v>
      </c>
    </row>
    <row r="32" spans="1:21" s="141" customFormat="1" ht="12">
      <c r="A32" s="243" t="s">
        <v>175</v>
      </c>
      <c r="B32" s="244" t="s">
        <v>176</v>
      </c>
      <c r="C32" s="245"/>
      <c r="D32" s="246">
        <f>'ENCARGOS SOCIAIS'!$C$24</f>
        <v>0</v>
      </c>
      <c r="E32" s="247">
        <f t="shared" ref="E32:E35" si="21">ROUND((D32*$D$8),2)</f>
        <v>0</v>
      </c>
      <c r="F32" s="246">
        <f>'ENCARGOS SOCIAIS'!$C$24</f>
        <v>0</v>
      </c>
      <c r="G32" s="247">
        <f>ROUND((F32*$F$8),2)</f>
        <v>0</v>
      </c>
      <c r="H32" s="246">
        <f>'ENCARGOS SOCIAIS'!$C$24</f>
        <v>0</v>
      </c>
      <c r="I32" s="247">
        <f t="shared" ref="I32" si="22">ROUND((H32*$D$8),2)</f>
        <v>0</v>
      </c>
      <c r="J32" s="246">
        <f>'ENCARGOS SOCIAIS'!$C$24</f>
        <v>0</v>
      </c>
      <c r="K32" s="247">
        <f t="shared" ref="K32:K35" si="23">ROUND((J32*$J$8),2)</f>
        <v>0</v>
      </c>
      <c r="L32" s="246">
        <f>'ENCARGOS SOCIAIS'!$C$24</f>
        <v>0</v>
      </c>
      <c r="M32" s="247">
        <f t="shared" ref="M32:M35" si="24">ROUND((L32*$L$8),2)</f>
        <v>0</v>
      </c>
      <c r="N32" s="246">
        <f>'ENCARGOS SOCIAIS'!$C$24</f>
        <v>0</v>
      </c>
      <c r="O32" s="247">
        <f t="shared" ref="O32:O35" si="25">ROUND((N32*$N$8),2)</f>
        <v>0</v>
      </c>
      <c r="P32" s="246">
        <f>'ENCARGOS SOCIAIS'!$C$24</f>
        <v>0</v>
      </c>
      <c r="Q32" s="247">
        <f t="shared" ref="Q32:Q35" si="26">ROUND((P32*$P$8),2)</f>
        <v>0</v>
      </c>
      <c r="R32" s="246">
        <f>'ENCARGOS SOCIAIS'!$C$24</f>
        <v>0</v>
      </c>
      <c r="S32" s="247">
        <f t="shared" ref="S32:S35" si="27">ROUND((R32*$R$8),2)</f>
        <v>0</v>
      </c>
      <c r="T32" s="246">
        <f>'ENCARGOS SOCIAIS'!$C$24</f>
        <v>0</v>
      </c>
      <c r="U32" s="247">
        <f t="shared" ref="U32:U35" si="28">ROUND((T32*$T$8),2)</f>
        <v>0</v>
      </c>
    </row>
    <row r="33" spans="1:23" s="141" customFormat="1" ht="12">
      <c r="A33" s="243" t="s">
        <v>177</v>
      </c>
      <c r="B33" s="244" t="s">
        <v>178</v>
      </c>
      <c r="C33" s="245"/>
      <c r="D33" s="246">
        <f>'ENCARGOS SOCIAIS'!$C$25</f>
        <v>0</v>
      </c>
      <c r="E33" s="247">
        <f t="shared" si="21"/>
        <v>0</v>
      </c>
      <c r="F33" s="246">
        <f>'ENCARGOS SOCIAIS'!$C$25</f>
        <v>0</v>
      </c>
      <c r="G33" s="247">
        <f>ROUND((F33*$F$8),2)</f>
        <v>0</v>
      </c>
      <c r="H33" s="246">
        <f>'ENCARGOS SOCIAIS'!$C$25</f>
        <v>0</v>
      </c>
      <c r="I33" s="247">
        <f t="shared" ref="I33" si="29">ROUND((H33*$D$8),2)</f>
        <v>0</v>
      </c>
      <c r="J33" s="246">
        <f>'ENCARGOS SOCIAIS'!$C$25</f>
        <v>0</v>
      </c>
      <c r="K33" s="247">
        <f t="shared" si="23"/>
        <v>0</v>
      </c>
      <c r="L33" s="246">
        <f>'ENCARGOS SOCIAIS'!$C$25</f>
        <v>0</v>
      </c>
      <c r="M33" s="247">
        <f t="shared" si="24"/>
        <v>0</v>
      </c>
      <c r="N33" s="246">
        <f>'ENCARGOS SOCIAIS'!$C$25</f>
        <v>0</v>
      </c>
      <c r="O33" s="247">
        <f t="shared" si="25"/>
        <v>0</v>
      </c>
      <c r="P33" s="246">
        <f>'ENCARGOS SOCIAIS'!$C$25</f>
        <v>0</v>
      </c>
      <c r="Q33" s="247">
        <f t="shared" si="26"/>
        <v>0</v>
      </c>
      <c r="R33" s="246">
        <f>'ENCARGOS SOCIAIS'!$C$25</f>
        <v>0</v>
      </c>
      <c r="S33" s="247">
        <f t="shared" si="27"/>
        <v>0</v>
      </c>
      <c r="T33" s="246">
        <f>'ENCARGOS SOCIAIS'!$C$25</f>
        <v>0</v>
      </c>
      <c r="U33" s="247">
        <f t="shared" si="28"/>
        <v>0</v>
      </c>
    </row>
    <row r="34" spans="1:23" s="141" customFormat="1" ht="12">
      <c r="A34" s="243" t="s">
        <v>179</v>
      </c>
      <c r="B34" s="244" t="s">
        <v>180</v>
      </c>
      <c r="C34" s="245"/>
      <c r="D34" s="246">
        <f>'ENCARGOS SOCIAIS'!$C$26</f>
        <v>0</v>
      </c>
      <c r="E34" s="247">
        <f t="shared" si="21"/>
        <v>0</v>
      </c>
      <c r="F34" s="246">
        <f>'ENCARGOS SOCIAIS'!$C$26</f>
        <v>0</v>
      </c>
      <c r="G34" s="247">
        <f>ROUND((F34*$F$8),2)</f>
        <v>0</v>
      </c>
      <c r="H34" s="246">
        <f>'ENCARGOS SOCIAIS'!$C$26</f>
        <v>0</v>
      </c>
      <c r="I34" s="247">
        <f t="shared" ref="I34" si="30">ROUND((H34*$D$8),2)</f>
        <v>0</v>
      </c>
      <c r="J34" s="246">
        <f>'ENCARGOS SOCIAIS'!$C$26</f>
        <v>0</v>
      </c>
      <c r="K34" s="247">
        <f t="shared" si="23"/>
        <v>0</v>
      </c>
      <c r="L34" s="246">
        <f>'ENCARGOS SOCIAIS'!$C$26</f>
        <v>0</v>
      </c>
      <c r="M34" s="247">
        <f t="shared" si="24"/>
        <v>0</v>
      </c>
      <c r="N34" s="246">
        <f>'ENCARGOS SOCIAIS'!$C$26</f>
        <v>0</v>
      </c>
      <c r="O34" s="247">
        <f t="shared" si="25"/>
        <v>0</v>
      </c>
      <c r="P34" s="246">
        <f>'ENCARGOS SOCIAIS'!$C$26</f>
        <v>0</v>
      </c>
      <c r="Q34" s="247">
        <f t="shared" si="26"/>
        <v>0</v>
      </c>
      <c r="R34" s="246">
        <f>'ENCARGOS SOCIAIS'!$C$26</f>
        <v>0</v>
      </c>
      <c r="S34" s="247">
        <f t="shared" si="27"/>
        <v>0</v>
      </c>
      <c r="T34" s="246">
        <f>'ENCARGOS SOCIAIS'!$C$26</f>
        <v>0</v>
      </c>
      <c r="U34" s="247">
        <f t="shared" si="28"/>
        <v>0</v>
      </c>
    </row>
    <row r="35" spans="1:23" s="141" customFormat="1" ht="12">
      <c r="A35" s="243" t="s">
        <v>181</v>
      </c>
      <c r="B35" s="244" t="s">
        <v>182</v>
      </c>
      <c r="C35" s="245"/>
      <c r="D35" s="246">
        <f>'ENCARGOS SOCIAIS'!$C$27</f>
        <v>0</v>
      </c>
      <c r="E35" s="247">
        <f t="shared" si="21"/>
        <v>0</v>
      </c>
      <c r="F35" s="246">
        <f>'ENCARGOS SOCIAIS'!$C$27</f>
        <v>0</v>
      </c>
      <c r="G35" s="247">
        <f>ROUND((F35*$F$8),2)</f>
        <v>0</v>
      </c>
      <c r="H35" s="246">
        <f>'ENCARGOS SOCIAIS'!$C$27</f>
        <v>0</v>
      </c>
      <c r="I35" s="247">
        <f t="shared" ref="I35" si="31">ROUND((H35*$D$8),2)</f>
        <v>0</v>
      </c>
      <c r="J35" s="246">
        <f>'ENCARGOS SOCIAIS'!$C$27</f>
        <v>0</v>
      </c>
      <c r="K35" s="247">
        <f t="shared" si="23"/>
        <v>0</v>
      </c>
      <c r="L35" s="246">
        <f>'ENCARGOS SOCIAIS'!$C$27</f>
        <v>0</v>
      </c>
      <c r="M35" s="247">
        <f t="shared" si="24"/>
        <v>0</v>
      </c>
      <c r="N35" s="246">
        <f>'ENCARGOS SOCIAIS'!$C$27</f>
        <v>0</v>
      </c>
      <c r="O35" s="247">
        <f t="shared" si="25"/>
        <v>0</v>
      </c>
      <c r="P35" s="246">
        <f>'ENCARGOS SOCIAIS'!$C$27</f>
        <v>0</v>
      </c>
      <c r="Q35" s="247">
        <f t="shared" si="26"/>
        <v>0</v>
      </c>
      <c r="R35" s="246">
        <f>'ENCARGOS SOCIAIS'!$C$27</f>
        <v>0</v>
      </c>
      <c r="S35" s="247">
        <f t="shared" si="27"/>
        <v>0</v>
      </c>
      <c r="T35" s="246">
        <f>'ENCARGOS SOCIAIS'!$C$27</f>
        <v>0</v>
      </c>
      <c r="U35" s="247">
        <f t="shared" si="28"/>
        <v>0</v>
      </c>
    </row>
    <row r="36" spans="1:23" s="141" customFormat="1" ht="12">
      <c r="A36" s="238" t="s">
        <v>183</v>
      </c>
      <c r="B36" s="239" t="s">
        <v>184</v>
      </c>
      <c r="C36" s="248"/>
      <c r="D36" s="241">
        <f>SUM(D37:D38)</f>
        <v>0</v>
      </c>
      <c r="E36" s="242">
        <f t="shared" ref="E36:U36" si="32">SUM(E37:E38)</f>
        <v>0</v>
      </c>
      <c r="F36" s="241">
        <f>SUM(F37:F38)</f>
        <v>0</v>
      </c>
      <c r="G36" s="242">
        <f t="shared" si="32"/>
        <v>0</v>
      </c>
      <c r="H36" s="241">
        <f>SUM(H37:H38)</f>
        <v>0</v>
      </c>
      <c r="I36" s="242">
        <f t="shared" si="32"/>
        <v>0</v>
      </c>
      <c r="J36" s="241">
        <f>SUM(J37:J38)</f>
        <v>0</v>
      </c>
      <c r="K36" s="242">
        <f t="shared" si="32"/>
        <v>0</v>
      </c>
      <c r="L36" s="241">
        <f>SUM(L37:L38)</f>
        <v>0</v>
      </c>
      <c r="M36" s="242">
        <f t="shared" si="32"/>
        <v>0</v>
      </c>
      <c r="N36" s="241">
        <f>SUM(N37:N38)</f>
        <v>0</v>
      </c>
      <c r="O36" s="242">
        <f t="shared" si="32"/>
        <v>0</v>
      </c>
      <c r="P36" s="241">
        <f>SUM(P37:P38)</f>
        <v>0</v>
      </c>
      <c r="Q36" s="242">
        <f t="shared" si="32"/>
        <v>0</v>
      </c>
      <c r="R36" s="241">
        <f>SUM(R37:R38)</f>
        <v>0</v>
      </c>
      <c r="S36" s="242">
        <f t="shared" si="32"/>
        <v>0</v>
      </c>
      <c r="T36" s="241">
        <f>SUM(T37:T38)</f>
        <v>0</v>
      </c>
      <c r="U36" s="242">
        <f t="shared" si="32"/>
        <v>0</v>
      </c>
    </row>
    <row r="37" spans="1:23" s="141" customFormat="1" ht="12">
      <c r="A37" s="243" t="s">
        <v>185</v>
      </c>
      <c r="B37" s="244" t="s">
        <v>186</v>
      </c>
      <c r="C37" s="245"/>
      <c r="D37" s="246">
        <f>'ENCARGOS SOCIAIS'!$C$29</f>
        <v>0</v>
      </c>
      <c r="E37" s="247">
        <f>ROUND((D37*$D$8),2)</f>
        <v>0</v>
      </c>
      <c r="F37" s="246">
        <f>'ENCARGOS SOCIAIS'!$C$29</f>
        <v>0</v>
      </c>
      <c r="G37" s="247">
        <f>ROUND((F37*$F$8),2)</f>
        <v>0</v>
      </c>
      <c r="H37" s="246">
        <f>'ENCARGOS SOCIAIS'!$C$29</f>
        <v>0</v>
      </c>
      <c r="I37" s="247">
        <f>ROUND((H37*$H$8),2)</f>
        <v>0</v>
      </c>
      <c r="J37" s="246">
        <f>'ENCARGOS SOCIAIS'!$C$29</f>
        <v>0</v>
      </c>
      <c r="K37" s="247">
        <f>ROUND((J37*$J$8),2)</f>
        <v>0</v>
      </c>
      <c r="L37" s="246">
        <f>'ENCARGOS SOCIAIS'!$C$29</f>
        <v>0</v>
      </c>
      <c r="M37" s="247">
        <f>ROUND((L37*$L$8),2)</f>
        <v>0</v>
      </c>
      <c r="N37" s="246">
        <f>'ENCARGOS SOCIAIS'!$C$29</f>
        <v>0</v>
      </c>
      <c r="O37" s="247">
        <f>ROUND((N37*$N$8),2)</f>
        <v>0</v>
      </c>
      <c r="P37" s="246">
        <f>'ENCARGOS SOCIAIS'!$C$29</f>
        <v>0</v>
      </c>
      <c r="Q37" s="247">
        <f>ROUND((P37*$P$8),2)</f>
        <v>0</v>
      </c>
      <c r="R37" s="246">
        <f>'ENCARGOS SOCIAIS'!$C$29</f>
        <v>0</v>
      </c>
      <c r="S37" s="247">
        <f>ROUND((R37*$R$8),2)</f>
        <v>0</v>
      </c>
      <c r="T37" s="246">
        <f>'ENCARGOS SOCIAIS'!$C$29</f>
        <v>0</v>
      </c>
      <c r="U37" s="247">
        <f>ROUND((T37*$T$8),2)</f>
        <v>0</v>
      </c>
    </row>
    <row r="38" spans="1:23" s="141" customFormat="1" ht="18">
      <c r="A38" s="243" t="s">
        <v>187</v>
      </c>
      <c r="B38" s="244" t="s">
        <v>188</v>
      </c>
      <c r="C38" s="249"/>
      <c r="D38" s="246">
        <f>'ENCARGOS SOCIAIS'!$C$30</f>
        <v>0</v>
      </c>
      <c r="E38" s="247">
        <f>ROUND((D38*$D$8),2)</f>
        <v>0</v>
      </c>
      <c r="F38" s="246">
        <f>'ENCARGOS SOCIAIS'!$C$30</f>
        <v>0</v>
      </c>
      <c r="G38" s="247">
        <f>ROUND((F38*$F$8),2)</f>
        <v>0</v>
      </c>
      <c r="H38" s="246">
        <f>'ENCARGOS SOCIAIS'!$C$30</f>
        <v>0</v>
      </c>
      <c r="I38" s="247">
        <f>ROUND((H38*$H$8),2)</f>
        <v>0</v>
      </c>
      <c r="J38" s="246">
        <f>'ENCARGOS SOCIAIS'!$C$30</f>
        <v>0</v>
      </c>
      <c r="K38" s="247">
        <f>ROUND((J38*$J$8),2)</f>
        <v>0</v>
      </c>
      <c r="L38" s="246">
        <f>'ENCARGOS SOCIAIS'!$C$30</f>
        <v>0</v>
      </c>
      <c r="M38" s="247">
        <f>ROUND((L38*$L$8),2)</f>
        <v>0</v>
      </c>
      <c r="N38" s="246">
        <f>'ENCARGOS SOCIAIS'!$C$30</f>
        <v>0</v>
      </c>
      <c r="O38" s="247">
        <f>ROUND((N38*$N$8),2)</f>
        <v>0</v>
      </c>
      <c r="P38" s="246">
        <f>'ENCARGOS SOCIAIS'!$C$30</f>
        <v>0</v>
      </c>
      <c r="Q38" s="247">
        <f>ROUND((P38*$P$8),2)</f>
        <v>0</v>
      </c>
      <c r="R38" s="246">
        <f>'ENCARGOS SOCIAIS'!$C$30</f>
        <v>0</v>
      </c>
      <c r="S38" s="247">
        <f>ROUND((R38*$R$8),2)</f>
        <v>0</v>
      </c>
      <c r="T38" s="246">
        <f>'ENCARGOS SOCIAIS'!$C$30</f>
        <v>0</v>
      </c>
      <c r="U38" s="247">
        <f>ROUND((T38*$T$8),2)</f>
        <v>0</v>
      </c>
    </row>
    <row r="39" spans="1:23" s="141" customFormat="1" ht="12">
      <c r="A39" s="394" t="s">
        <v>189</v>
      </c>
      <c r="B39" s="395"/>
      <c r="C39" s="236"/>
      <c r="D39" s="250">
        <f>D36+D30+D22+D12</f>
        <v>0</v>
      </c>
      <c r="E39" s="251">
        <f t="shared" ref="E39" si="33">E36+E30+E22+E12</f>
        <v>0</v>
      </c>
      <c r="F39" s="250">
        <f>F36+F30+F22+F12</f>
        <v>0</v>
      </c>
      <c r="G39" s="251">
        <f>G36+G30+G22+G12</f>
        <v>0</v>
      </c>
      <c r="H39" s="250">
        <f>H36+H30+H22+H12</f>
        <v>0</v>
      </c>
      <c r="I39" s="251">
        <f t="shared" ref="I39" si="34">I36+I30+I22+I12</f>
        <v>0</v>
      </c>
      <c r="J39" s="250">
        <f>J36+J30+J22+J12</f>
        <v>0</v>
      </c>
      <c r="K39" s="251">
        <f t="shared" ref="K39" si="35">K36+K30+K22+K12</f>
        <v>0</v>
      </c>
      <c r="L39" s="250">
        <f>L36+L30+L22+L12</f>
        <v>0</v>
      </c>
      <c r="M39" s="251">
        <f t="shared" ref="M39" si="36">M36+M30+M22+M12</f>
        <v>0</v>
      </c>
      <c r="N39" s="250">
        <f>N36+N30+N22+N12</f>
        <v>0</v>
      </c>
      <c r="O39" s="251">
        <f t="shared" ref="O39" si="37">O36+O30+O22+O12</f>
        <v>0</v>
      </c>
      <c r="P39" s="250">
        <f>P36+P30+P22+P12</f>
        <v>0</v>
      </c>
      <c r="Q39" s="251">
        <f t="shared" ref="Q39" si="38">Q36+Q30+Q22+Q12</f>
        <v>0</v>
      </c>
      <c r="R39" s="250">
        <f>R36+R30+R22+R12</f>
        <v>0</v>
      </c>
      <c r="S39" s="251">
        <f t="shared" ref="S39" si="39">S36+S30+S22+S12</f>
        <v>0</v>
      </c>
      <c r="T39" s="250">
        <f>T36+T30+T22+T12</f>
        <v>0</v>
      </c>
      <c r="U39" s="251">
        <f t="shared" ref="U39" si="40">U36+U30+U22+U12</f>
        <v>0</v>
      </c>
    </row>
    <row r="40" spans="1:23" s="141" customFormat="1" ht="12">
      <c r="A40" s="243"/>
      <c r="B40" s="252"/>
      <c r="C40" s="253"/>
      <c r="D40" s="243"/>
      <c r="E40" s="254"/>
      <c r="F40" s="243"/>
      <c r="G40" s="254"/>
      <c r="H40" s="243"/>
      <c r="I40" s="254"/>
      <c r="J40" s="243"/>
      <c r="K40" s="254"/>
      <c r="L40" s="243"/>
      <c r="M40" s="254"/>
      <c r="N40" s="243"/>
      <c r="O40" s="254"/>
      <c r="P40" s="243"/>
      <c r="Q40" s="254"/>
      <c r="R40" s="243"/>
      <c r="S40" s="254"/>
      <c r="T40" s="243"/>
      <c r="U40" s="254"/>
    </row>
    <row r="41" spans="1:23" s="141" customFormat="1" ht="12">
      <c r="A41" s="234">
        <v>6</v>
      </c>
      <c r="B41" s="255" t="s">
        <v>190</v>
      </c>
      <c r="C41" s="236"/>
      <c r="D41" s="234" t="s">
        <v>133</v>
      </c>
      <c r="E41" s="237" t="s">
        <v>134</v>
      </c>
      <c r="F41" s="234" t="s">
        <v>133</v>
      </c>
      <c r="G41" s="237" t="s">
        <v>134</v>
      </c>
      <c r="H41" s="234" t="s">
        <v>133</v>
      </c>
      <c r="I41" s="237" t="s">
        <v>134</v>
      </c>
      <c r="J41" s="234" t="s">
        <v>133</v>
      </c>
      <c r="K41" s="237" t="s">
        <v>134</v>
      </c>
      <c r="L41" s="234" t="s">
        <v>133</v>
      </c>
      <c r="M41" s="237" t="s">
        <v>134</v>
      </c>
      <c r="N41" s="234" t="s">
        <v>133</v>
      </c>
      <c r="O41" s="237" t="s">
        <v>134</v>
      </c>
      <c r="P41" s="234" t="s">
        <v>133</v>
      </c>
      <c r="Q41" s="237" t="s">
        <v>134</v>
      </c>
      <c r="R41" s="234" t="s">
        <v>133</v>
      </c>
      <c r="S41" s="237" t="s">
        <v>134</v>
      </c>
      <c r="T41" s="234" t="s">
        <v>133</v>
      </c>
      <c r="U41" s="237" t="s">
        <v>134</v>
      </c>
    </row>
    <row r="42" spans="1:23" s="141" customFormat="1" ht="12">
      <c r="A42" s="243" t="s">
        <v>191</v>
      </c>
      <c r="B42" s="244" t="s">
        <v>192</v>
      </c>
      <c r="C42" s="245"/>
      <c r="D42" s="246" t="e">
        <f>E42/$D$8</f>
        <v>#DIV/0!</v>
      </c>
      <c r="E42" s="287"/>
      <c r="F42" s="246" t="e">
        <f>G42/$F$8</f>
        <v>#DIV/0!</v>
      </c>
      <c r="G42" s="287"/>
      <c r="H42" s="246" t="e">
        <f>I42/$H$8</f>
        <v>#DIV/0!</v>
      </c>
      <c r="I42" s="287"/>
      <c r="J42" s="246" t="e">
        <f>K42/$J$8</f>
        <v>#DIV/0!</v>
      </c>
      <c r="K42" s="287"/>
      <c r="L42" s="246" t="e">
        <f>M42/$L$8</f>
        <v>#DIV/0!</v>
      </c>
      <c r="M42" s="287"/>
      <c r="N42" s="246" t="e">
        <f>O42/$N$8</f>
        <v>#DIV/0!</v>
      </c>
      <c r="O42" s="287"/>
      <c r="P42" s="246" t="e">
        <f>Q42/$P$8</f>
        <v>#DIV/0!</v>
      </c>
      <c r="Q42" s="287"/>
      <c r="R42" s="246" t="e">
        <f>S42/$R$8</f>
        <v>#DIV/0!</v>
      </c>
      <c r="S42" s="287"/>
      <c r="T42" s="246" t="e">
        <f>U42/$T$8</f>
        <v>#DIV/0!</v>
      </c>
      <c r="U42" s="287"/>
    </row>
    <row r="43" spans="1:23" s="141" customFormat="1" ht="12">
      <c r="A43" s="243" t="s">
        <v>193</v>
      </c>
      <c r="B43" s="244" t="s">
        <v>194</v>
      </c>
      <c r="C43" s="245"/>
      <c r="D43" s="246" t="e">
        <f t="shared" ref="D43:D46" si="41">E43/$D$8</f>
        <v>#DIV/0!</v>
      </c>
      <c r="E43" s="287"/>
      <c r="F43" s="246" t="e">
        <f t="shared" ref="F43:F47" si="42">G43/$F$8</f>
        <v>#DIV/0!</v>
      </c>
      <c r="G43" s="287"/>
      <c r="H43" s="246" t="e">
        <f t="shared" ref="H43:H47" si="43">I43/$H$8</f>
        <v>#DIV/0!</v>
      </c>
      <c r="I43" s="287"/>
      <c r="J43" s="246" t="e">
        <f t="shared" ref="J43:J47" si="44">K43/$J$8</f>
        <v>#DIV/0!</v>
      </c>
      <c r="K43" s="287"/>
      <c r="L43" s="246" t="e">
        <f t="shared" ref="L43:L47" si="45">M43/$L$8</f>
        <v>#DIV/0!</v>
      </c>
      <c r="M43" s="287"/>
      <c r="N43" s="246" t="e">
        <f t="shared" ref="N43:N47" si="46">O43/$N$8</f>
        <v>#DIV/0!</v>
      </c>
      <c r="O43" s="287"/>
      <c r="P43" s="246" t="e">
        <f t="shared" ref="P43:P47" si="47">Q43/$P$8</f>
        <v>#DIV/0!</v>
      </c>
      <c r="Q43" s="287"/>
      <c r="R43" s="246" t="e">
        <f t="shared" ref="R43:R47" si="48">S43/$R$8</f>
        <v>#DIV/0!</v>
      </c>
      <c r="S43" s="287"/>
      <c r="T43" s="246" t="e">
        <f t="shared" ref="T43:T47" si="49">U43/$T$8</f>
        <v>#DIV/0!</v>
      </c>
      <c r="U43" s="287"/>
    </row>
    <row r="44" spans="1:23" s="141" customFormat="1" ht="12">
      <c r="A44" s="243" t="s">
        <v>195</v>
      </c>
      <c r="B44" s="244" t="s">
        <v>196</v>
      </c>
      <c r="C44" s="245"/>
      <c r="D44" s="246" t="e">
        <f t="shared" si="41"/>
        <v>#DIV/0!</v>
      </c>
      <c r="E44" s="287"/>
      <c r="F44" s="246" t="e">
        <f t="shared" si="42"/>
        <v>#DIV/0!</v>
      </c>
      <c r="G44" s="287"/>
      <c r="H44" s="246" t="e">
        <f t="shared" si="43"/>
        <v>#DIV/0!</v>
      </c>
      <c r="I44" s="287"/>
      <c r="J44" s="246" t="e">
        <f t="shared" si="44"/>
        <v>#DIV/0!</v>
      </c>
      <c r="K44" s="287"/>
      <c r="L44" s="246" t="e">
        <f t="shared" si="45"/>
        <v>#DIV/0!</v>
      </c>
      <c r="M44" s="287"/>
      <c r="N44" s="246" t="e">
        <f t="shared" si="46"/>
        <v>#DIV/0!</v>
      </c>
      <c r="O44" s="287"/>
      <c r="P44" s="246" t="e">
        <f t="shared" si="47"/>
        <v>#DIV/0!</v>
      </c>
      <c r="Q44" s="287"/>
      <c r="R44" s="246" t="e">
        <f t="shared" si="48"/>
        <v>#DIV/0!</v>
      </c>
      <c r="S44" s="287"/>
      <c r="T44" s="246" t="e">
        <f t="shared" si="49"/>
        <v>#DIV/0!</v>
      </c>
      <c r="U44" s="287"/>
    </row>
    <row r="45" spans="1:23" s="141" customFormat="1" ht="12">
      <c r="A45" s="243" t="s">
        <v>197</v>
      </c>
      <c r="B45" s="244" t="s">
        <v>198</v>
      </c>
      <c r="C45" s="245"/>
      <c r="D45" s="246" t="e">
        <f t="shared" si="41"/>
        <v>#DIV/0!</v>
      </c>
      <c r="E45" s="287"/>
      <c r="F45" s="246" t="e">
        <f t="shared" si="42"/>
        <v>#DIV/0!</v>
      </c>
      <c r="G45" s="287"/>
      <c r="H45" s="246" t="e">
        <f t="shared" si="43"/>
        <v>#DIV/0!</v>
      </c>
      <c r="I45" s="287"/>
      <c r="J45" s="246" t="e">
        <f t="shared" si="44"/>
        <v>#DIV/0!</v>
      </c>
      <c r="K45" s="287"/>
      <c r="L45" s="246" t="e">
        <f t="shared" si="45"/>
        <v>#DIV/0!</v>
      </c>
      <c r="M45" s="287"/>
      <c r="N45" s="246" t="e">
        <f t="shared" si="46"/>
        <v>#DIV/0!</v>
      </c>
      <c r="O45" s="287"/>
      <c r="P45" s="246" t="e">
        <f t="shared" si="47"/>
        <v>#DIV/0!</v>
      </c>
      <c r="Q45" s="287"/>
      <c r="R45" s="246" t="e">
        <f t="shared" si="48"/>
        <v>#DIV/0!</v>
      </c>
      <c r="S45" s="287"/>
      <c r="T45" s="246" t="e">
        <f t="shared" si="49"/>
        <v>#DIV/0!</v>
      </c>
      <c r="U45" s="287"/>
    </row>
    <row r="46" spans="1:23" s="141" customFormat="1" ht="12">
      <c r="A46" s="243" t="s">
        <v>199</v>
      </c>
      <c r="B46" s="244" t="s">
        <v>200</v>
      </c>
      <c r="C46" s="245"/>
      <c r="D46" s="246" t="e">
        <f t="shared" si="41"/>
        <v>#DIV/0!</v>
      </c>
      <c r="E46" s="287"/>
      <c r="F46" s="246" t="e">
        <f>G46/$F$8</f>
        <v>#DIV/0!</v>
      </c>
      <c r="G46" s="287"/>
      <c r="H46" s="246" t="e">
        <f t="shared" si="43"/>
        <v>#DIV/0!</v>
      </c>
      <c r="I46" s="287"/>
      <c r="J46" s="246" t="e">
        <f t="shared" si="44"/>
        <v>#DIV/0!</v>
      </c>
      <c r="K46" s="287"/>
      <c r="L46" s="246" t="e">
        <f t="shared" si="45"/>
        <v>#DIV/0!</v>
      </c>
      <c r="M46" s="287"/>
      <c r="N46" s="246" t="e">
        <f t="shared" si="46"/>
        <v>#DIV/0!</v>
      </c>
      <c r="O46" s="287"/>
      <c r="P46" s="246" t="e">
        <f t="shared" si="47"/>
        <v>#DIV/0!</v>
      </c>
      <c r="Q46" s="287"/>
      <c r="R46" s="246" t="e">
        <f t="shared" si="48"/>
        <v>#DIV/0!</v>
      </c>
      <c r="S46" s="287"/>
      <c r="T46" s="246" t="e">
        <f t="shared" si="49"/>
        <v>#DIV/0!</v>
      </c>
      <c r="U46" s="287"/>
    </row>
    <row r="47" spans="1:23" s="141" customFormat="1" ht="12">
      <c r="A47" s="243" t="s">
        <v>201</v>
      </c>
      <c r="B47" s="244" t="s">
        <v>202</v>
      </c>
      <c r="C47" s="245"/>
      <c r="D47" s="246" t="e">
        <f>E47/$D$8</f>
        <v>#DIV/0!</v>
      </c>
      <c r="E47" s="287"/>
      <c r="F47" s="246" t="e">
        <f t="shared" si="42"/>
        <v>#DIV/0!</v>
      </c>
      <c r="G47" s="287"/>
      <c r="H47" s="246" t="e">
        <f t="shared" si="43"/>
        <v>#DIV/0!</v>
      </c>
      <c r="I47" s="287"/>
      <c r="J47" s="246" t="e">
        <f t="shared" si="44"/>
        <v>#DIV/0!</v>
      </c>
      <c r="K47" s="287"/>
      <c r="L47" s="246" t="e">
        <f t="shared" si="45"/>
        <v>#DIV/0!</v>
      </c>
      <c r="M47" s="287"/>
      <c r="N47" s="246" t="e">
        <f t="shared" si="46"/>
        <v>#DIV/0!</v>
      </c>
      <c r="O47" s="287"/>
      <c r="P47" s="246" t="e">
        <f t="shared" si="47"/>
        <v>#DIV/0!</v>
      </c>
      <c r="Q47" s="287"/>
      <c r="R47" s="246" t="e">
        <f t="shared" si="48"/>
        <v>#DIV/0!</v>
      </c>
      <c r="S47" s="287"/>
      <c r="T47" s="246" t="e">
        <f t="shared" si="49"/>
        <v>#DIV/0!</v>
      </c>
      <c r="U47" s="287"/>
    </row>
    <row r="48" spans="1:23" s="141" customFormat="1" ht="12">
      <c r="A48" s="394" t="s">
        <v>203</v>
      </c>
      <c r="B48" s="395"/>
      <c r="C48" s="236"/>
      <c r="D48" s="250" t="e">
        <f>SUM(D42:D47)</f>
        <v>#DIV/0!</v>
      </c>
      <c r="E48" s="251">
        <f t="shared" ref="E48:U48" si="50">SUM(E42:E47)</f>
        <v>0</v>
      </c>
      <c r="F48" s="250" t="e">
        <f t="shared" si="50"/>
        <v>#DIV/0!</v>
      </c>
      <c r="G48" s="251">
        <f t="shared" si="50"/>
        <v>0</v>
      </c>
      <c r="H48" s="250" t="e">
        <f t="shared" si="50"/>
        <v>#DIV/0!</v>
      </c>
      <c r="I48" s="251">
        <f t="shared" si="50"/>
        <v>0</v>
      </c>
      <c r="J48" s="250" t="e">
        <f t="shared" si="50"/>
        <v>#DIV/0!</v>
      </c>
      <c r="K48" s="251">
        <f t="shared" si="50"/>
        <v>0</v>
      </c>
      <c r="L48" s="250" t="e">
        <f t="shared" si="50"/>
        <v>#DIV/0!</v>
      </c>
      <c r="M48" s="251">
        <f t="shared" si="50"/>
        <v>0</v>
      </c>
      <c r="N48" s="250" t="e">
        <f t="shared" si="50"/>
        <v>#DIV/0!</v>
      </c>
      <c r="O48" s="251">
        <f t="shared" si="50"/>
        <v>0</v>
      </c>
      <c r="P48" s="250" t="e">
        <f t="shared" si="50"/>
        <v>#DIV/0!</v>
      </c>
      <c r="Q48" s="251">
        <f t="shared" si="50"/>
        <v>0</v>
      </c>
      <c r="R48" s="250" t="e">
        <f t="shared" si="50"/>
        <v>#DIV/0!</v>
      </c>
      <c r="S48" s="251">
        <f t="shared" si="50"/>
        <v>0</v>
      </c>
      <c r="T48" s="250" t="e">
        <f t="shared" si="50"/>
        <v>#DIV/0!</v>
      </c>
      <c r="U48" s="251">
        <f t="shared" si="50"/>
        <v>0</v>
      </c>
      <c r="W48" s="218"/>
    </row>
    <row r="49" spans="1:21" s="141" customFormat="1" ht="12">
      <c r="A49" s="243"/>
      <c r="B49" s="252"/>
      <c r="C49" s="253"/>
      <c r="D49" s="243"/>
      <c r="E49" s="254"/>
      <c r="F49" s="243"/>
      <c r="G49" s="254"/>
      <c r="H49" s="243"/>
      <c r="I49" s="254"/>
      <c r="J49" s="243"/>
      <c r="K49" s="254"/>
      <c r="L49" s="243"/>
      <c r="M49" s="254"/>
      <c r="N49" s="243"/>
      <c r="O49" s="254"/>
      <c r="P49" s="243"/>
      <c r="Q49" s="254"/>
      <c r="R49" s="243"/>
      <c r="S49" s="254"/>
      <c r="T49" s="243"/>
      <c r="U49" s="254"/>
    </row>
    <row r="50" spans="1:21" s="141" customFormat="1" ht="12">
      <c r="A50" s="396" t="s">
        <v>204</v>
      </c>
      <c r="B50" s="397"/>
      <c r="C50" s="236"/>
      <c r="D50" s="256" t="e">
        <f>D48+D39</f>
        <v>#DIV/0!</v>
      </c>
      <c r="E50" s="257">
        <f t="shared" ref="E50:U50" si="51">E48+E39</f>
        <v>0</v>
      </c>
      <c r="F50" s="256" t="e">
        <f t="shared" si="51"/>
        <v>#DIV/0!</v>
      </c>
      <c r="G50" s="257">
        <f t="shared" si="51"/>
        <v>0</v>
      </c>
      <c r="H50" s="256" t="e">
        <f t="shared" si="51"/>
        <v>#DIV/0!</v>
      </c>
      <c r="I50" s="257">
        <f t="shared" si="51"/>
        <v>0</v>
      </c>
      <c r="J50" s="256" t="e">
        <f t="shared" si="51"/>
        <v>#DIV/0!</v>
      </c>
      <c r="K50" s="257">
        <f t="shared" si="51"/>
        <v>0</v>
      </c>
      <c r="L50" s="256" t="e">
        <f t="shared" si="51"/>
        <v>#DIV/0!</v>
      </c>
      <c r="M50" s="257">
        <f t="shared" si="51"/>
        <v>0</v>
      </c>
      <c r="N50" s="256" t="e">
        <f t="shared" si="51"/>
        <v>#DIV/0!</v>
      </c>
      <c r="O50" s="257">
        <f t="shared" si="51"/>
        <v>0</v>
      </c>
      <c r="P50" s="256" t="e">
        <f t="shared" si="51"/>
        <v>#DIV/0!</v>
      </c>
      <c r="Q50" s="257">
        <f t="shared" si="51"/>
        <v>0</v>
      </c>
      <c r="R50" s="256" t="e">
        <f t="shared" si="51"/>
        <v>#DIV/0!</v>
      </c>
      <c r="S50" s="257">
        <f t="shared" si="51"/>
        <v>0</v>
      </c>
      <c r="T50" s="256" t="e">
        <f t="shared" si="51"/>
        <v>#DIV/0!</v>
      </c>
      <c r="U50" s="257">
        <f t="shared" si="51"/>
        <v>0</v>
      </c>
    </row>
    <row r="51" spans="1:21" s="141" customFormat="1" ht="75" customHeight="1">
      <c r="A51" s="228"/>
      <c r="B51" s="229"/>
      <c r="C51" s="228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</row>
    <row r="52" spans="1:21" s="141" customFormat="1" ht="12">
      <c r="A52" s="258">
        <v>7</v>
      </c>
      <c r="B52" s="259" t="s">
        <v>205</v>
      </c>
      <c r="C52" s="146"/>
      <c r="D52" s="258"/>
      <c r="E52" s="260"/>
      <c r="F52" s="258"/>
      <c r="G52" s="260"/>
      <c r="H52" s="258"/>
      <c r="I52" s="260"/>
      <c r="J52" s="258"/>
      <c r="K52" s="260"/>
      <c r="L52" s="258"/>
      <c r="M52" s="260"/>
      <c r="N52" s="258"/>
      <c r="O52" s="260"/>
      <c r="P52" s="258"/>
      <c r="Q52" s="260"/>
      <c r="R52" s="258"/>
      <c r="S52" s="260"/>
      <c r="T52" s="258"/>
      <c r="U52" s="260"/>
    </row>
    <row r="53" spans="1:21" s="141" customFormat="1" ht="12">
      <c r="A53" s="400" t="s">
        <v>206</v>
      </c>
      <c r="B53" s="401"/>
      <c r="C53" s="147"/>
      <c r="D53" s="261"/>
      <c r="E53" s="262" t="e">
        <f>D50</f>
        <v>#DIV/0!</v>
      </c>
      <c r="F53" s="261"/>
      <c r="G53" s="262" t="e">
        <f>F50</f>
        <v>#DIV/0!</v>
      </c>
      <c r="H53" s="261"/>
      <c r="I53" s="262" t="e">
        <f>H50</f>
        <v>#DIV/0!</v>
      </c>
      <c r="J53" s="261"/>
      <c r="K53" s="262" t="e">
        <f>J50</f>
        <v>#DIV/0!</v>
      </c>
      <c r="L53" s="261"/>
      <c r="M53" s="262" t="e">
        <f>L50</f>
        <v>#DIV/0!</v>
      </c>
      <c r="N53" s="261"/>
      <c r="O53" s="262" t="e">
        <f>N50</f>
        <v>#DIV/0!</v>
      </c>
      <c r="P53" s="261"/>
      <c r="Q53" s="262" t="e">
        <f>P50</f>
        <v>#DIV/0!</v>
      </c>
      <c r="R53" s="261"/>
      <c r="S53" s="262" t="e">
        <f>R50</f>
        <v>#DIV/0!</v>
      </c>
      <c r="T53" s="261"/>
      <c r="U53" s="262" t="e">
        <f>T50</f>
        <v>#DIV/0!</v>
      </c>
    </row>
    <row r="54" spans="1:21" s="141" customFormat="1" ht="12">
      <c r="A54" s="372" t="s">
        <v>207</v>
      </c>
      <c r="B54" s="373"/>
      <c r="C54" s="147"/>
      <c r="D54" s="263"/>
      <c r="E54" s="264">
        <f>'FATOR K'!$K$7</f>
        <v>0</v>
      </c>
      <c r="F54" s="263"/>
      <c r="G54" s="264">
        <f>'FATOR K'!$K$7</f>
        <v>0</v>
      </c>
      <c r="H54" s="263"/>
      <c r="I54" s="264">
        <f>'FATOR K'!$K$7</f>
        <v>0</v>
      </c>
      <c r="J54" s="263"/>
      <c r="K54" s="264">
        <f>'FATOR K'!$K$7</f>
        <v>0</v>
      </c>
      <c r="L54" s="263"/>
      <c r="M54" s="264">
        <f>'FATOR K'!$K$7</f>
        <v>0</v>
      </c>
      <c r="N54" s="263"/>
      <c r="O54" s="264">
        <f>'FATOR K'!$K$7</f>
        <v>0</v>
      </c>
      <c r="P54" s="263"/>
      <c r="Q54" s="264">
        <f>'FATOR K'!$K$7</f>
        <v>0</v>
      </c>
      <c r="R54" s="263"/>
      <c r="S54" s="264">
        <f>'FATOR K'!$K$7</f>
        <v>0</v>
      </c>
      <c r="T54" s="263"/>
      <c r="U54" s="264">
        <f>'FATOR K'!$K$7</f>
        <v>0</v>
      </c>
    </row>
    <row r="55" spans="1:21" s="141" customFormat="1" ht="12">
      <c r="A55" s="372" t="s">
        <v>208</v>
      </c>
      <c r="B55" s="373"/>
      <c r="C55" s="147"/>
      <c r="D55" s="263"/>
      <c r="E55" s="264">
        <f>'FATOR K'!$K$8</f>
        <v>0</v>
      </c>
      <c r="F55" s="263"/>
      <c r="G55" s="264">
        <f>'FATOR K'!$K$8</f>
        <v>0</v>
      </c>
      <c r="H55" s="263"/>
      <c r="I55" s="264">
        <f>'FATOR K'!$K$8</f>
        <v>0</v>
      </c>
      <c r="J55" s="263"/>
      <c r="K55" s="264">
        <f>'FATOR K'!$K$8</f>
        <v>0</v>
      </c>
      <c r="L55" s="263"/>
      <c r="M55" s="264">
        <f>'FATOR K'!$K$8</f>
        <v>0</v>
      </c>
      <c r="N55" s="263"/>
      <c r="O55" s="264">
        <f>'FATOR K'!$K$8</f>
        <v>0</v>
      </c>
      <c r="P55" s="263"/>
      <c r="Q55" s="264">
        <f>'FATOR K'!$K$8</f>
        <v>0</v>
      </c>
      <c r="R55" s="263"/>
      <c r="S55" s="264">
        <f>'FATOR K'!$K$8</f>
        <v>0</v>
      </c>
      <c r="T55" s="263"/>
      <c r="U55" s="264">
        <f>'FATOR K'!$K$8</f>
        <v>0</v>
      </c>
    </row>
    <row r="56" spans="1:21" s="141" customFormat="1" ht="12">
      <c r="A56" s="372" t="s">
        <v>209</v>
      </c>
      <c r="B56" s="373"/>
      <c r="C56" s="147"/>
      <c r="D56" s="263"/>
      <c r="E56" s="264">
        <f>'FATOR K'!$K$9</f>
        <v>0</v>
      </c>
      <c r="F56" s="263"/>
      <c r="G56" s="264">
        <f>'FATOR K'!$K$9</f>
        <v>0</v>
      </c>
      <c r="H56" s="263"/>
      <c r="I56" s="264">
        <f>'FATOR K'!$K$9</f>
        <v>0</v>
      </c>
      <c r="J56" s="263"/>
      <c r="K56" s="264">
        <f>'FATOR K'!$K$9</f>
        <v>0</v>
      </c>
      <c r="L56" s="263"/>
      <c r="M56" s="264">
        <f>'FATOR K'!$K$9</f>
        <v>0</v>
      </c>
      <c r="N56" s="263"/>
      <c r="O56" s="264">
        <f>'FATOR K'!$K$9</f>
        <v>0</v>
      </c>
      <c r="P56" s="263"/>
      <c r="Q56" s="264">
        <f>'FATOR K'!$K$9</f>
        <v>0</v>
      </c>
      <c r="R56" s="263"/>
      <c r="S56" s="264">
        <f>'FATOR K'!$K$9</f>
        <v>0</v>
      </c>
      <c r="T56" s="263"/>
      <c r="U56" s="264">
        <f>'FATOR K'!$K$9</f>
        <v>0</v>
      </c>
    </row>
    <row r="57" spans="1:21" s="141" customFormat="1" ht="27.75" customHeight="1">
      <c r="A57" s="372" t="s">
        <v>210</v>
      </c>
      <c r="B57" s="373"/>
      <c r="C57" s="147"/>
      <c r="D57" s="263"/>
      <c r="E57" s="264">
        <f>'FATOR K'!$K$10</f>
        <v>0</v>
      </c>
      <c r="F57" s="263"/>
      <c r="G57" s="264">
        <f>'FATOR K'!$K$10</f>
        <v>0</v>
      </c>
      <c r="H57" s="263"/>
      <c r="I57" s="264">
        <f>'FATOR K'!$K$10</f>
        <v>0</v>
      </c>
      <c r="J57" s="263"/>
      <c r="K57" s="264">
        <f>'FATOR K'!$K$10</f>
        <v>0</v>
      </c>
      <c r="L57" s="263"/>
      <c r="M57" s="264">
        <f>'FATOR K'!$K$10</f>
        <v>0</v>
      </c>
      <c r="N57" s="263"/>
      <c r="O57" s="264">
        <f>'FATOR K'!$K$10</f>
        <v>0</v>
      </c>
      <c r="P57" s="263"/>
      <c r="Q57" s="264">
        <f>'FATOR K'!$K$10</f>
        <v>0</v>
      </c>
      <c r="R57" s="263"/>
      <c r="S57" s="264">
        <f>'FATOR K'!$K$10</f>
        <v>0</v>
      </c>
      <c r="T57" s="263"/>
      <c r="U57" s="264">
        <f>'FATOR K'!$K$10</f>
        <v>0</v>
      </c>
    </row>
    <row r="58" spans="1:21" s="141" customFormat="1" ht="12">
      <c r="A58" s="372" t="s">
        <v>211</v>
      </c>
      <c r="B58" s="373"/>
      <c r="C58" s="147"/>
      <c r="D58" s="265">
        <f>'FATOR K'!$J$11</f>
        <v>0</v>
      </c>
      <c r="E58" s="264"/>
      <c r="F58" s="265">
        <f>'FATOR K'!$J$11</f>
        <v>0</v>
      </c>
      <c r="G58" s="264"/>
      <c r="H58" s="265">
        <f>'FATOR K'!$J$11</f>
        <v>0</v>
      </c>
      <c r="I58" s="264"/>
      <c r="J58" s="265">
        <f>'FATOR K'!$J$11</f>
        <v>0</v>
      </c>
      <c r="K58" s="264"/>
      <c r="L58" s="265">
        <f>'FATOR K'!$J$11</f>
        <v>0</v>
      </c>
      <c r="M58" s="264"/>
      <c r="N58" s="265">
        <f>'FATOR K'!$J$11</f>
        <v>0</v>
      </c>
      <c r="O58" s="264"/>
      <c r="P58" s="265">
        <f>'FATOR K'!$J$11</f>
        <v>0</v>
      </c>
      <c r="Q58" s="264"/>
      <c r="R58" s="265">
        <f>'FATOR K'!$J$11</f>
        <v>0</v>
      </c>
      <c r="S58" s="264"/>
      <c r="T58" s="265">
        <f>'FATOR K'!$J$11</f>
        <v>0</v>
      </c>
      <c r="U58" s="264"/>
    </row>
    <row r="59" spans="1:21" s="141" customFormat="1" ht="12">
      <c r="A59" s="372" t="s">
        <v>212</v>
      </c>
      <c r="B59" s="373"/>
      <c r="C59" s="147"/>
      <c r="D59" s="265">
        <f>'FATOR K'!$J$12</f>
        <v>0</v>
      </c>
      <c r="E59" s="266"/>
      <c r="F59" s="265">
        <f>'FATOR K'!$J$12</f>
        <v>0</v>
      </c>
      <c r="G59" s="266"/>
      <c r="H59" s="265">
        <f>'FATOR K'!$J$12</f>
        <v>0</v>
      </c>
      <c r="I59" s="266"/>
      <c r="J59" s="265">
        <f>'FATOR K'!$J$12</f>
        <v>0</v>
      </c>
      <c r="K59" s="266"/>
      <c r="L59" s="265">
        <f>'FATOR K'!$J$12</f>
        <v>0</v>
      </c>
      <c r="M59" s="266"/>
      <c r="N59" s="265">
        <f>'FATOR K'!$J$12</f>
        <v>0</v>
      </c>
      <c r="O59" s="266"/>
      <c r="P59" s="265">
        <f>'FATOR K'!$J$12</f>
        <v>0</v>
      </c>
      <c r="Q59" s="266"/>
      <c r="R59" s="265">
        <f>'FATOR K'!$J$12</f>
        <v>0</v>
      </c>
      <c r="S59" s="266"/>
      <c r="T59" s="265">
        <f>'FATOR K'!$J$12</f>
        <v>0</v>
      </c>
      <c r="U59" s="266"/>
    </row>
    <row r="60" spans="1:21" s="141" customFormat="1" ht="12">
      <c r="A60" s="372" t="s">
        <v>213</v>
      </c>
      <c r="B60" s="373"/>
      <c r="C60" s="147"/>
      <c r="D60" s="265">
        <f>'FATOR K'!$J$13</f>
        <v>0</v>
      </c>
      <c r="E60" s="266"/>
      <c r="F60" s="265">
        <f>'FATOR K'!$J$13</f>
        <v>0</v>
      </c>
      <c r="G60" s="266"/>
      <c r="H60" s="265">
        <f>'FATOR K'!$J$13</f>
        <v>0</v>
      </c>
      <c r="I60" s="266"/>
      <c r="J60" s="265">
        <f>'FATOR K'!$J$13</f>
        <v>0</v>
      </c>
      <c r="K60" s="266"/>
      <c r="L60" s="265">
        <f>'FATOR K'!$J$13</f>
        <v>0</v>
      </c>
      <c r="M60" s="266"/>
      <c r="N60" s="265">
        <f>'FATOR K'!$J$13</f>
        <v>0</v>
      </c>
      <c r="O60" s="266"/>
      <c r="P60" s="265">
        <f>'FATOR K'!$J$13</f>
        <v>0</v>
      </c>
      <c r="Q60" s="266"/>
      <c r="R60" s="265">
        <f>'FATOR K'!$J$13</f>
        <v>0</v>
      </c>
      <c r="S60" s="266"/>
      <c r="T60" s="265">
        <f>'FATOR K'!$J$13</f>
        <v>0</v>
      </c>
      <c r="U60" s="266"/>
    </row>
    <row r="61" spans="1:21" s="141" customFormat="1" ht="12">
      <c r="A61" s="398" t="s">
        <v>214</v>
      </c>
      <c r="B61" s="399"/>
      <c r="C61" s="147"/>
      <c r="D61" s="265">
        <f>'FATOR K'!$J$14</f>
        <v>0</v>
      </c>
      <c r="E61" s="266"/>
      <c r="F61" s="265">
        <f>'FATOR K'!$J$14</f>
        <v>0</v>
      </c>
      <c r="G61" s="266"/>
      <c r="H61" s="265">
        <f>'FATOR K'!$J$14</f>
        <v>0</v>
      </c>
      <c r="I61" s="266"/>
      <c r="J61" s="265">
        <f>'FATOR K'!$J$14</f>
        <v>0</v>
      </c>
      <c r="K61" s="266"/>
      <c r="L61" s="265">
        <f>'FATOR K'!$J$14</f>
        <v>0</v>
      </c>
      <c r="M61" s="266"/>
      <c r="N61" s="265">
        <f>'FATOR K'!$J$14</f>
        <v>0</v>
      </c>
      <c r="O61" s="266"/>
      <c r="P61" s="265">
        <f>'FATOR K'!$J$14</f>
        <v>0</v>
      </c>
      <c r="Q61" s="266"/>
      <c r="R61" s="265">
        <f>'FATOR K'!$J$14</f>
        <v>0</v>
      </c>
      <c r="S61" s="266"/>
      <c r="T61" s="265">
        <f>'FATOR K'!$J$14</f>
        <v>0</v>
      </c>
      <c r="U61" s="266"/>
    </row>
    <row r="62" spans="1:21" s="141" customFormat="1" ht="12">
      <c r="A62" s="390" t="s">
        <v>215</v>
      </c>
      <c r="B62" s="391"/>
      <c r="C62" s="145"/>
      <c r="D62" s="361" t="e">
        <f>(1+E53+E55)*(1+E56)*(1+E57)</f>
        <v>#DIV/0!</v>
      </c>
      <c r="E62" s="362"/>
      <c r="F62" s="361" t="e">
        <f>(1+G53+G55)*(1+G56)*(1+G57)</f>
        <v>#DIV/0!</v>
      </c>
      <c r="G62" s="362"/>
      <c r="H62" s="361" t="e">
        <f>(1+I53+I55)*(1+I56)*(1+I57)</f>
        <v>#DIV/0!</v>
      </c>
      <c r="I62" s="362"/>
      <c r="J62" s="361" t="e">
        <f>(1+K53+K55)*(1+K56)*(1+K57)</f>
        <v>#DIV/0!</v>
      </c>
      <c r="K62" s="362"/>
      <c r="L62" s="361" t="e">
        <f>(1+M53+M55)*(1+M56)*(1+M57)</f>
        <v>#DIV/0!</v>
      </c>
      <c r="M62" s="362"/>
      <c r="N62" s="361" t="e">
        <f>(1+O53+O55)*(1+O56)*(1+O57)</f>
        <v>#DIV/0!</v>
      </c>
      <c r="O62" s="362"/>
      <c r="P62" s="361" t="e">
        <f>(1+Q53+Q55)*(1+Q56)*(1+Q57)</f>
        <v>#DIV/0!</v>
      </c>
      <c r="Q62" s="362"/>
      <c r="R62" s="361" t="e">
        <f>(1+S53+S55)*(1+S56)*(1+S57)</f>
        <v>#DIV/0!</v>
      </c>
      <c r="S62" s="362"/>
      <c r="T62" s="361" t="e">
        <f>(1+U53+U55)*(1+U56)*(1+U57)</f>
        <v>#DIV/0!</v>
      </c>
      <c r="U62" s="362"/>
    </row>
    <row r="63" spans="1:21" s="141" customFormat="1" ht="12">
      <c r="A63" s="145"/>
      <c r="B63" s="267"/>
      <c r="C63" s="145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</row>
    <row r="64" spans="1:21" s="141" customFormat="1" ht="12.75" customHeight="1">
      <c r="A64" s="366" t="s">
        <v>216</v>
      </c>
      <c r="B64" s="367"/>
      <c r="C64" s="145"/>
      <c r="D64" s="363" t="e">
        <f>ROUND((D62*D8),2)</f>
        <v>#DIV/0!</v>
      </c>
      <c r="E64" s="364"/>
      <c r="F64" s="363" t="e">
        <f>ROUND((F62*F8),2)</f>
        <v>#DIV/0!</v>
      </c>
      <c r="G64" s="364"/>
      <c r="H64" s="363" t="e">
        <f>ROUND((H62*H8),2)</f>
        <v>#DIV/0!</v>
      </c>
      <c r="I64" s="364"/>
      <c r="J64" s="363" t="e">
        <f>ROUND((J62*J8),2)</f>
        <v>#DIV/0!</v>
      </c>
      <c r="K64" s="364"/>
      <c r="L64" s="363" t="e">
        <f>ROUND((L62*L8),2)</f>
        <v>#DIV/0!</v>
      </c>
      <c r="M64" s="364"/>
      <c r="N64" s="363" t="e">
        <f>ROUND((N62*N8),2)</f>
        <v>#DIV/0!</v>
      </c>
      <c r="O64" s="364"/>
      <c r="P64" s="363" t="e">
        <f>ROUND((P62*P8),2)</f>
        <v>#DIV/0!</v>
      </c>
      <c r="Q64" s="364"/>
      <c r="R64" s="363" t="e">
        <f>ROUND((R62*R8),2)</f>
        <v>#DIV/0!</v>
      </c>
      <c r="S64" s="364"/>
      <c r="T64" s="363" t="e">
        <f>ROUND((T62*T8),2)</f>
        <v>#DIV/0!</v>
      </c>
      <c r="U64" s="364"/>
    </row>
  </sheetData>
  <mergeCells count="94">
    <mergeCell ref="A62:B62"/>
    <mergeCell ref="A10:B10"/>
    <mergeCell ref="A54:B54"/>
    <mergeCell ref="A55:B55"/>
    <mergeCell ref="A39:B39"/>
    <mergeCell ref="A48:B48"/>
    <mergeCell ref="A50:B50"/>
    <mergeCell ref="A61:B61"/>
    <mergeCell ref="A53:B53"/>
    <mergeCell ref="A57:B57"/>
    <mergeCell ref="A58:B58"/>
    <mergeCell ref="A59:B59"/>
    <mergeCell ref="A60:B60"/>
    <mergeCell ref="A4:B4"/>
    <mergeCell ref="A5:B5"/>
    <mergeCell ref="A6:B6"/>
    <mergeCell ref="A8:B8"/>
    <mergeCell ref="A3:B3"/>
    <mergeCell ref="F3:G3"/>
    <mergeCell ref="F4:G4"/>
    <mergeCell ref="F5:G5"/>
    <mergeCell ref="F6:G6"/>
    <mergeCell ref="F8:G8"/>
    <mergeCell ref="F7:G7"/>
    <mergeCell ref="D3:E3"/>
    <mergeCell ref="D4:E4"/>
    <mergeCell ref="D5:E5"/>
    <mergeCell ref="D6:E6"/>
    <mergeCell ref="D8:E8"/>
    <mergeCell ref="D7:E7"/>
    <mergeCell ref="J3:K3"/>
    <mergeCell ref="J4:K4"/>
    <mergeCell ref="J5:K5"/>
    <mergeCell ref="J6:K6"/>
    <mergeCell ref="J8:K8"/>
    <mergeCell ref="H3:I3"/>
    <mergeCell ref="H4:I4"/>
    <mergeCell ref="H5:I5"/>
    <mergeCell ref="H6:I6"/>
    <mergeCell ref="H8:I8"/>
    <mergeCell ref="H7:I7"/>
    <mergeCell ref="N8:O8"/>
    <mergeCell ref="P3:Q3"/>
    <mergeCell ref="P4:Q4"/>
    <mergeCell ref="P5:Q5"/>
    <mergeCell ref="P6:Q6"/>
    <mergeCell ref="P8:Q8"/>
    <mergeCell ref="T3:U3"/>
    <mergeCell ref="T4:U4"/>
    <mergeCell ref="T5:U5"/>
    <mergeCell ref="T6:U6"/>
    <mergeCell ref="T8:U8"/>
    <mergeCell ref="R3:S3"/>
    <mergeCell ref="A56:B56"/>
    <mergeCell ref="A7:B7"/>
    <mergeCell ref="R4:S4"/>
    <mergeCell ref="R5:S5"/>
    <mergeCell ref="R6:S6"/>
    <mergeCell ref="R8:S8"/>
    <mergeCell ref="L3:M3"/>
    <mergeCell ref="L4:M4"/>
    <mergeCell ref="L5:M5"/>
    <mergeCell ref="L6:M6"/>
    <mergeCell ref="L8:M8"/>
    <mergeCell ref="N3:O3"/>
    <mergeCell ref="N4:O4"/>
    <mergeCell ref="N5:O5"/>
    <mergeCell ref="N6:O6"/>
    <mergeCell ref="A1:U1"/>
    <mergeCell ref="A64:B64"/>
    <mergeCell ref="D62:E62"/>
    <mergeCell ref="F62:G62"/>
    <mergeCell ref="H62:I62"/>
    <mergeCell ref="J62:K62"/>
    <mergeCell ref="L62:M62"/>
    <mergeCell ref="N62:O62"/>
    <mergeCell ref="P62:Q62"/>
    <mergeCell ref="J7:K7"/>
    <mergeCell ref="L7:M7"/>
    <mergeCell ref="N7:O7"/>
    <mergeCell ref="P7:Q7"/>
    <mergeCell ref="R7:S7"/>
    <mergeCell ref="T7:U7"/>
    <mergeCell ref="T64:U64"/>
    <mergeCell ref="R62:S62"/>
    <mergeCell ref="T62:U62"/>
    <mergeCell ref="D64:E64"/>
    <mergeCell ref="F64:G64"/>
    <mergeCell ref="H64:I64"/>
    <mergeCell ref="J64:K64"/>
    <mergeCell ref="L64:M64"/>
    <mergeCell ref="N64:O64"/>
    <mergeCell ref="P64:Q64"/>
    <mergeCell ref="R64:S64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landscape" horizontalDpi="1200" verticalDpi="1200" r:id="rId1"/>
  <headerFooter>
    <oddFooter>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CC3B0-B289-4AF8-BF4E-818D22046BFF}">
  <dimension ref="A1:C32"/>
  <sheetViews>
    <sheetView workbookViewId="0">
      <selection activeCell="F16" sqref="F16"/>
    </sheetView>
  </sheetViews>
  <sheetFormatPr defaultColWidth="9.140625" defaultRowHeight="15"/>
  <cols>
    <col min="1" max="1" width="8.140625" style="42" bestFit="1" customWidth="1"/>
    <col min="2" max="2" width="69.42578125" style="42" customWidth="1"/>
    <col min="3" max="3" width="13" style="42" customWidth="1"/>
    <col min="4" max="4" width="7.42578125" style="42" customWidth="1"/>
    <col min="5" max="16384" width="9.140625" style="42"/>
  </cols>
  <sheetData>
    <row r="1" spans="1:3" ht="15.75">
      <c r="A1" s="365" t="s">
        <v>217</v>
      </c>
      <c r="B1" s="365"/>
      <c r="C1" s="365"/>
    </row>
    <row r="2" spans="1:3" ht="15.75">
      <c r="A2" s="134"/>
      <c r="B2" s="135"/>
      <c r="C2" s="135"/>
    </row>
    <row r="3" spans="1:3">
      <c r="A3" s="136" t="s">
        <v>218</v>
      </c>
      <c r="B3" s="132" t="s">
        <v>219</v>
      </c>
      <c r="C3" s="132" t="s">
        <v>133</v>
      </c>
    </row>
    <row r="4" spans="1:3">
      <c r="A4" s="137"/>
      <c r="B4" s="130" t="s">
        <v>136</v>
      </c>
      <c r="C4" s="139">
        <f>SUM(C5:C13)</f>
        <v>0</v>
      </c>
    </row>
    <row r="5" spans="1:3">
      <c r="A5" s="119" t="s">
        <v>220</v>
      </c>
      <c r="B5" s="131" t="s">
        <v>138</v>
      </c>
      <c r="C5" s="288"/>
    </row>
    <row r="6" spans="1:3">
      <c r="A6" s="119" t="s">
        <v>221</v>
      </c>
      <c r="B6" s="131" t="s">
        <v>140</v>
      </c>
      <c r="C6" s="288"/>
    </row>
    <row r="7" spans="1:3">
      <c r="A7" s="119" t="s">
        <v>222</v>
      </c>
      <c r="B7" s="131" t="s">
        <v>223</v>
      </c>
      <c r="C7" s="288"/>
    </row>
    <row r="8" spans="1:3">
      <c r="A8" s="119" t="s">
        <v>224</v>
      </c>
      <c r="B8" s="131" t="s">
        <v>144</v>
      </c>
      <c r="C8" s="288"/>
    </row>
    <row r="9" spans="1:3">
      <c r="A9" s="119" t="s">
        <v>225</v>
      </c>
      <c r="B9" s="131" t="s">
        <v>146</v>
      </c>
      <c r="C9" s="288"/>
    </row>
    <row r="10" spans="1:3">
      <c r="A10" s="119" t="s">
        <v>226</v>
      </c>
      <c r="B10" s="131" t="s">
        <v>148</v>
      </c>
      <c r="C10" s="288"/>
    </row>
    <row r="11" spans="1:3">
      <c r="A11" s="119" t="s">
        <v>227</v>
      </c>
      <c r="B11" s="131" t="s">
        <v>150</v>
      </c>
      <c r="C11" s="288"/>
    </row>
    <row r="12" spans="1:3">
      <c r="A12" s="119" t="s">
        <v>228</v>
      </c>
      <c r="B12" s="131" t="s">
        <v>152</v>
      </c>
      <c r="C12" s="288"/>
    </row>
    <row r="13" spans="1:3">
      <c r="A13" s="119" t="s">
        <v>229</v>
      </c>
      <c r="B13" s="131" t="s">
        <v>154</v>
      </c>
      <c r="C13" s="288"/>
    </row>
    <row r="14" spans="1:3">
      <c r="A14" s="137"/>
      <c r="B14" s="130" t="s">
        <v>156</v>
      </c>
      <c r="C14" s="139">
        <f>SUM(C15:C21)</f>
        <v>0</v>
      </c>
    </row>
    <row r="15" spans="1:3">
      <c r="A15" s="138" t="s">
        <v>230</v>
      </c>
      <c r="B15" s="131" t="s">
        <v>158</v>
      </c>
      <c r="C15" s="288"/>
    </row>
    <row r="16" spans="1:3">
      <c r="A16" s="138" t="s">
        <v>231</v>
      </c>
      <c r="B16" s="131" t="s">
        <v>160</v>
      </c>
      <c r="C16" s="288"/>
    </row>
    <row r="17" spans="1:3">
      <c r="A17" s="138" t="s">
        <v>232</v>
      </c>
      <c r="B17" s="131" t="s">
        <v>162</v>
      </c>
      <c r="C17" s="288"/>
    </row>
    <row r="18" spans="1:3">
      <c r="A18" s="138" t="s">
        <v>233</v>
      </c>
      <c r="B18" s="131" t="s">
        <v>164</v>
      </c>
      <c r="C18" s="288"/>
    </row>
    <row r="19" spans="1:3">
      <c r="A19" s="138" t="s">
        <v>234</v>
      </c>
      <c r="B19" s="131" t="s">
        <v>166</v>
      </c>
      <c r="C19" s="288"/>
    </row>
    <row r="20" spans="1:3">
      <c r="A20" s="138" t="s">
        <v>235</v>
      </c>
      <c r="B20" s="131" t="s">
        <v>168</v>
      </c>
      <c r="C20" s="288"/>
    </row>
    <row r="21" spans="1:3">
      <c r="A21" s="138" t="s">
        <v>236</v>
      </c>
      <c r="B21" s="131" t="s">
        <v>170</v>
      </c>
      <c r="C21" s="289"/>
    </row>
    <row r="22" spans="1:3">
      <c r="A22" s="137"/>
      <c r="B22" s="130" t="s">
        <v>172</v>
      </c>
      <c r="C22" s="139">
        <f>SUM(C23:C27)</f>
        <v>0</v>
      </c>
    </row>
    <row r="23" spans="1:3">
      <c r="A23" s="119" t="s">
        <v>237</v>
      </c>
      <c r="B23" s="131" t="s">
        <v>174</v>
      </c>
      <c r="C23" s="288"/>
    </row>
    <row r="24" spans="1:3">
      <c r="A24" s="119" t="s">
        <v>238</v>
      </c>
      <c r="B24" s="131" t="s">
        <v>176</v>
      </c>
      <c r="C24" s="288"/>
    </row>
    <row r="25" spans="1:3">
      <c r="A25" s="119" t="s">
        <v>239</v>
      </c>
      <c r="B25" s="131" t="s">
        <v>178</v>
      </c>
      <c r="C25" s="288"/>
    </row>
    <row r="26" spans="1:3">
      <c r="A26" s="119" t="s">
        <v>240</v>
      </c>
      <c r="B26" s="131" t="s">
        <v>180</v>
      </c>
      <c r="C26" s="288"/>
    </row>
    <row r="27" spans="1:3">
      <c r="A27" s="119" t="s">
        <v>241</v>
      </c>
      <c r="B27" s="131" t="s">
        <v>182</v>
      </c>
      <c r="C27" s="288"/>
    </row>
    <row r="28" spans="1:3">
      <c r="A28" s="137"/>
      <c r="B28" s="130" t="s">
        <v>184</v>
      </c>
      <c r="C28" s="139">
        <f>SUM(C29:C30)</f>
        <v>0</v>
      </c>
    </row>
    <row r="29" spans="1:3">
      <c r="A29" s="119" t="s">
        <v>242</v>
      </c>
      <c r="B29" s="131" t="s">
        <v>186</v>
      </c>
      <c r="C29" s="288"/>
    </row>
    <row r="30" spans="1:3" ht="25.5">
      <c r="A30" s="119" t="s">
        <v>243</v>
      </c>
      <c r="B30" s="43" t="s">
        <v>244</v>
      </c>
      <c r="C30" s="288"/>
    </row>
    <row r="31" spans="1:3">
      <c r="A31" s="402" t="s">
        <v>245</v>
      </c>
      <c r="B31" s="402"/>
      <c r="C31" s="140">
        <f>C4+C14+C22+C28</f>
        <v>0</v>
      </c>
    </row>
    <row r="32" spans="1:3">
      <c r="A32" s="121"/>
      <c r="B32" s="121"/>
      <c r="C32" s="121"/>
    </row>
  </sheetData>
  <mergeCells count="2">
    <mergeCell ref="A31:B31"/>
    <mergeCell ref="A1:C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horizontalDpi="1200" verticalDpi="1200" r:id="rId1"/>
  <headerFooter>
    <oddFooter>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38031-7602-4589-B389-CDA21E6431D1}">
  <dimension ref="A1:G10"/>
  <sheetViews>
    <sheetView workbookViewId="0">
      <selection activeCell="D10" sqref="D10"/>
    </sheetView>
  </sheetViews>
  <sheetFormatPr defaultColWidth="9.140625" defaultRowHeight="12"/>
  <cols>
    <col min="1" max="1" width="17.42578125" style="144" bestFit="1" customWidth="1"/>
    <col min="2" max="2" width="30.42578125" style="144" bestFit="1" customWidth="1"/>
    <col min="3" max="4" width="40" style="144" bestFit="1" customWidth="1"/>
    <col min="5" max="5" width="22" style="144" bestFit="1" customWidth="1"/>
    <col min="6" max="16384" width="9.140625" style="141"/>
  </cols>
  <sheetData>
    <row r="1" spans="1:7" ht="15.75">
      <c r="A1" s="403" t="s">
        <v>246</v>
      </c>
      <c r="B1" s="404"/>
      <c r="C1" s="404"/>
      <c r="D1" s="404"/>
      <c r="E1" s="405"/>
    </row>
    <row r="2" spans="1:7" ht="12.75" thickBot="1"/>
    <row r="3" spans="1:7" ht="12.75">
      <c r="A3" s="406" t="s">
        <v>247</v>
      </c>
      <c r="B3" s="407"/>
      <c r="C3" s="407"/>
      <c r="D3" s="408"/>
      <c r="E3" s="409"/>
    </row>
    <row r="4" spans="1:7" ht="12.75">
      <c r="A4" s="152" t="s">
        <v>248</v>
      </c>
      <c r="B4" s="150" t="s">
        <v>249</v>
      </c>
      <c r="C4" s="301" t="s">
        <v>250</v>
      </c>
      <c r="D4" s="307"/>
      <c r="E4" s="304" t="s">
        <v>251</v>
      </c>
    </row>
    <row r="5" spans="1:7">
      <c r="A5" s="219" t="s">
        <v>252</v>
      </c>
      <c r="B5" s="290"/>
      <c r="C5" s="302"/>
      <c r="D5" s="308"/>
      <c r="E5" s="305"/>
    </row>
    <row r="6" spans="1:7">
      <c r="A6" s="153" t="s">
        <v>253</v>
      </c>
      <c r="B6" s="208">
        <f>'FATOR K'!K19</f>
        <v>1</v>
      </c>
      <c r="C6" s="303">
        <f>'FATOR K'!K19</f>
        <v>1</v>
      </c>
      <c r="D6" s="309"/>
      <c r="E6" s="306">
        <f>'FATOR K'!K19</f>
        <v>1</v>
      </c>
      <c r="G6" s="220"/>
    </row>
    <row r="7" spans="1:7" ht="12.75">
      <c r="A7" s="154" t="s">
        <v>216</v>
      </c>
      <c r="B7" s="151">
        <f>B5*B6</f>
        <v>0</v>
      </c>
      <c r="C7" s="151">
        <f t="shared" ref="C7" si="0">C5*C6</f>
        <v>0</v>
      </c>
      <c r="D7" s="310"/>
      <c r="E7" s="316">
        <f>E5*E6</f>
        <v>0</v>
      </c>
    </row>
    <row r="10" spans="1:7">
      <c r="C10" s="222"/>
      <c r="D10" s="222"/>
    </row>
  </sheetData>
  <mergeCells count="2">
    <mergeCell ref="A1:E1"/>
    <mergeCell ref="A3:E3"/>
  </mergeCells>
  <printOptions horizontalCentered="1"/>
  <pageMargins left="0.51181102362204722" right="0.51181102362204722" top="0.78740157480314965" bottom="0.78740157480314965" header="0.31496062992125984" footer="0.31496062992125984"/>
  <pageSetup paperSize="8" orientation="landscape" horizontalDpi="1200" verticalDpi="1200" r:id="rId1"/>
  <headerFooter>
    <oddFooter>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B865C-9C9A-4872-965F-12517D964879}">
  <dimension ref="A1:H36"/>
  <sheetViews>
    <sheetView workbookViewId="0">
      <selection activeCell="C8" sqref="C8:E8"/>
    </sheetView>
  </sheetViews>
  <sheetFormatPr defaultColWidth="9.140625" defaultRowHeight="14.25"/>
  <cols>
    <col min="1" max="1" width="20.42578125" style="2" customWidth="1"/>
    <col min="2" max="2" width="36.7109375" style="2" customWidth="1"/>
    <col min="3" max="3" width="13.7109375" style="2" customWidth="1"/>
    <col min="4" max="4" width="13.42578125" style="2" customWidth="1"/>
    <col min="5" max="5" width="12.140625" style="2" customWidth="1"/>
    <col min="6" max="6" width="9.42578125" style="2" customWidth="1"/>
    <col min="7" max="7" width="11.85546875" style="2" customWidth="1"/>
    <col min="8" max="8" width="9.85546875" style="2" bestFit="1" customWidth="1"/>
    <col min="9" max="16384" width="9.140625" style="2"/>
  </cols>
  <sheetData>
    <row r="1" spans="1:8" ht="16.5" thickBot="1">
      <c r="A1" s="351" t="s">
        <v>254</v>
      </c>
      <c r="B1" s="352"/>
      <c r="C1" s="352"/>
      <c r="D1" s="352"/>
      <c r="E1" s="352"/>
      <c r="F1" s="352"/>
      <c r="G1" s="352"/>
      <c r="H1" s="353"/>
    </row>
    <row r="2" spans="1:8" ht="15" thickBot="1"/>
    <row r="3" spans="1:8">
      <c r="A3" s="470" t="s">
        <v>255</v>
      </c>
      <c r="B3" s="471"/>
      <c r="C3" s="471"/>
      <c r="D3" s="471"/>
      <c r="E3" s="471"/>
      <c r="F3" s="471"/>
      <c r="G3" s="471"/>
      <c r="H3" s="472"/>
    </row>
    <row r="4" spans="1:8">
      <c r="A4" s="474" t="s">
        <v>256</v>
      </c>
      <c r="B4" s="475"/>
      <c r="C4" s="466" t="s">
        <v>45</v>
      </c>
      <c r="D4" s="467"/>
      <c r="E4" s="468"/>
      <c r="F4" s="466" t="s">
        <v>47</v>
      </c>
      <c r="G4" s="467"/>
      <c r="H4" s="473"/>
    </row>
    <row r="5" spans="1:8">
      <c r="A5" s="410" t="s">
        <v>127</v>
      </c>
      <c r="B5" s="411"/>
      <c r="C5" s="431"/>
      <c r="D5" s="412"/>
      <c r="E5" s="462"/>
      <c r="F5" s="431"/>
      <c r="G5" s="412"/>
      <c r="H5" s="413"/>
    </row>
    <row r="6" spans="1:8">
      <c r="A6" s="410" t="s">
        <v>128</v>
      </c>
      <c r="B6" s="411"/>
      <c r="C6" s="431"/>
      <c r="D6" s="412"/>
      <c r="E6" s="462"/>
      <c r="F6" s="431"/>
      <c r="G6" s="412"/>
      <c r="H6" s="413"/>
    </row>
    <row r="7" spans="1:8">
      <c r="A7" s="410" t="s">
        <v>129</v>
      </c>
      <c r="B7" s="411"/>
      <c r="C7" s="431"/>
      <c r="D7" s="412"/>
      <c r="E7" s="462"/>
      <c r="F7" s="431"/>
      <c r="G7" s="412"/>
      <c r="H7" s="413"/>
    </row>
    <row r="8" spans="1:8">
      <c r="A8" s="427" t="s">
        <v>257</v>
      </c>
      <c r="B8" s="441"/>
      <c r="C8" s="460"/>
      <c r="D8" s="460"/>
      <c r="E8" s="460"/>
      <c r="F8" s="460"/>
      <c r="G8" s="460"/>
      <c r="H8" s="461"/>
    </row>
    <row r="9" spans="1:8">
      <c r="A9" s="427" t="s">
        <v>253</v>
      </c>
      <c r="B9" s="441"/>
      <c r="C9" s="433">
        <f>'FATOR K'!K19</f>
        <v>1</v>
      </c>
      <c r="D9" s="416"/>
      <c r="E9" s="416"/>
      <c r="F9" s="433">
        <f>'FATOR K'!K19</f>
        <v>1</v>
      </c>
      <c r="G9" s="416"/>
      <c r="H9" s="417"/>
    </row>
    <row r="10" spans="1:8" ht="15" thickBot="1">
      <c r="A10" s="425" t="s">
        <v>216</v>
      </c>
      <c r="B10" s="442"/>
      <c r="C10" s="432">
        <f>ROUND((C8*C9),2)</f>
        <v>0</v>
      </c>
      <c r="D10" s="432"/>
      <c r="E10" s="432"/>
      <c r="F10" s="432">
        <f>ROUND((F8*F9),2)</f>
        <v>0</v>
      </c>
      <c r="G10" s="432"/>
      <c r="H10" s="434"/>
    </row>
    <row r="11" spans="1:8" ht="8.25" customHeight="1" thickBot="1"/>
    <row r="12" spans="1:8">
      <c r="A12" s="421" t="s">
        <v>258</v>
      </c>
      <c r="B12" s="422"/>
      <c r="C12" s="422"/>
      <c r="D12" s="422"/>
      <c r="E12" s="422"/>
      <c r="F12" s="422"/>
      <c r="G12" s="422"/>
      <c r="H12" s="423"/>
    </row>
    <row r="13" spans="1:8">
      <c r="A13" s="435" t="s">
        <v>259</v>
      </c>
      <c r="B13" s="469"/>
      <c r="C13" s="446"/>
      <c r="D13" s="446"/>
      <c r="E13" s="446"/>
      <c r="F13" s="447" t="s">
        <v>66</v>
      </c>
      <c r="G13" s="448"/>
      <c r="H13" s="449"/>
    </row>
    <row r="14" spans="1:8">
      <c r="A14" s="410" t="s">
        <v>127</v>
      </c>
      <c r="B14" s="424"/>
      <c r="C14" s="446"/>
      <c r="D14" s="446"/>
      <c r="E14" s="446"/>
      <c r="F14" s="412"/>
      <c r="G14" s="412"/>
      <c r="H14" s="413"/>
    </row>
    <row r="15" spans="1:8">
      <c r="A15" s="410" t="s">
        <v>128</v>
      </c>
      <c r="B15" s="424"/>
      <c r="C15" s="446"/>
      <c r="D15" s="446"/>
      <c r="E15" s="446"/>
      <c r="F15" s="412"/>
      <c r="G15" s="412"/>
      <c r="H15" s="413"/>
    </row>
    <row r="16" spans="1:8">
      <c r="A16" s="410" t="s">
        <v>129</v>
      </c>
      <c r="B16" s="424"/>
      <c r="C16" s="446"/>
      <c r="D16" s="446"/>
      <c r="E16" s="446"/>
      <c r="F16" s="412"/>
      <c r="G16" s="412"/>
      <c r="H16" s="413"/>
    </row>
    <row r="17" spans="1:8">
      <c r="A17" s="427" t="s">
        <v>260</v>
      </c>
      <c r="B17" s="428"/>
      <c r="C17" s="459"/>
      <c r="D17" s="459"/>
      <c r="E17" s="459"/>
      <c r="F17" s="453"/>
      <c r="G17" s="454"/>
      <c r="H17" s="455"/>
    </row>
    <row r="18" spans="1:8">
      <c r="A18" s="427" t="s">
        <v>253</v>
      </c>
      <c r="B18" s="428"/>
      <c r="C18" s="414"/>
      <c r="D18" s="414"/>
      <c r="E18" s="414"/>
      <c r="F18" s="415">
        <f>'FATOR K'!K19</f>
        <v>1</v>
      </c>
      <c r="G18" s="416"/>
      <c r="H18" s="417"/>
    </row>
    <row r="19" spans="1:8" ht="15" thickBot="1">
      <c r="A19" s="425" t="s">
        <v>216</v>
      </c>
      <c r="B19" s="426"/>
      <c r="C19" s="463"/>
      <c r="D19" s="463"/>
      <c r="E19" s="463"/>
      <c r="F19" s="418">
        <f>ROUND((F17*F18),2)</f>
        <v>0</v>
      </c>
      <c r="G19" s="419"/>
      <c r="H19" s="420"/>
    </row>
    <row r="20" spans="1:8" ht="5.25" customHeight="1" thickBot="1"/>
    <row r="21" spans="1:8">
      <c r="A21" s="421" t="s">
        <v>261</v>
      </c>
      <c r="B21" s="422"/>
      <c r="C21" s="422"/>
      <c r="D21" s="422"/>
      <c r="E21" s="422"/>
      <c r="F21" s="422"/>
      <c r="G21" s="422"/>
      <c r="H21" s="423"/>
    </row>
    <row r="22" spans="1:8">
      <c r="A22" s="410" t="s">
        <v>127</v>
      </c>
      <c r="B22" s="411"/>
      <c r="C22" s="431"/>
      <c r="D22" s="412"/>
      <c r="E22" s="412"/>
      <c r="F22" s="412"/>
      <c r="G22" s="412"/>
      <c r="H22" s="413"/>
    </row>
    <row r="23" spans="1:8">
      <c r="A23" s="410" t="s">
        <v>128</v>
      </c>
      <c r="B23" s="411"/>
      <c r="C23" s="431"/>
      <c r="D23" s="412"/>
      <c r="E23" s="412"/>
      <c r="F23" s="412"/>
      <c r="G23" s="412"/>
      <c r="H23" s="413"/>
    </row>
    <row r="24" spans="1:8">
      <c r="A24" s="410" t="s">
        <v>129</v>
      </c>
      <c r="B24" s="411"/>
      <c r="C24" s="431"/>
      <c r="D24" s="412"/>
      <c r="E24" s="412"/>
      <c r="F24" s="412"/>
      <c r="G24" s="412"/>
      <c r="H24" s="413"/>
    </row>
    <row r="25" spans="1:8">
      <c r="A25" s="429" t="s">
        <v>252</v>
      </c>
      <c r="B25" s="430"/>
      <c r="C25" s="464"/>
      <c r="D25" s="464"/>
      <c r="E25" s="464"/>
      <c r="F25" s="464"/>
      <c r="G25" s="464"/>
      <c r="H25" s="465"/>
    </row>
    <row r="26" spans="1:8">
      <c r="A26" s="437" t="s">
        <v>253</v>
      </c>
      <c r="B26" s="438"/>
      <c r="C26" s="450">
        <f>'FATOR K'!K19</f>
        <v>1</v>
      </c>
      <c r="D26" s="451"/>
      <c r="E26" s="451"/>
      <c r="F26" s="451"/>
      <c r="G26" s="451"/>
      <c r="H26" s="452"/>
    </row>
    <row r="27" spans="1:8" ht="15.75" customHeight="1" thickBot="1">
      <c r="A27" s="425" t="s">
        <v>216</v>
      </c>
      <c r="B27" s="442"/>
      <c r="C27" s="456">
        <f>ROUND((C26*C25),2)</f>
        <v>0</v>
      </c>
      <c r="D27" s="457"/>
      <c r="E27" s="457"/>
      <c r="F27" s="457"/>
      <c r="G27" s="457"/>
      <c r="H27" s="458"/>
    </row>
    <row r="28" spans="1:8" ht="15" thickBot="1"/>
    <row r="29" spans="1:8">
      <c r="A29" s="443" t="s">
        <v>262</v>
      </c>
      <c r="B29" s="444"/>
      <c r="C29" s="444"/>
      <c r="D29" s="444"/>
      <c r="E29" s="444"/>
      <c r="F29" s="444"/>
      <c r="G29" s="444"/>
      <c r="H29" s="445"/>
    </row>
    <row r="30" spans="1:8">
      <c r="A30" s="435" t="s">
        <v>259</v>
      </c>
      <c r="B30" s="436"/>
      <c r="C30" s="439" t="s">
        <v>71</v>
      </c>
      <c r="D30" s="439"/>
      <c r="E30" s="439"/>
      <c r="F30" s="439" t="s">
        <v>73</v>
      </c>
      <c r="G30" s="439"/>
      <c r="H30" s="440"/>
    </row>
    <row r="31" spans="1:8">
      <c r="A31" s="410" t="s">
        <v>127</v>
      </c>
      <c r="B31" s="411"/>
      <c r="C31" s="431"/>
      <c r="D31" s="412"/>
      <c r="E31" s="462"/>
      <c r="F31" s="431"/>
      <c r="G31" s="412"/>
      <c r="H31" s="413"/>
    </row>
    <row r="32" spans="1:8">
      <c r="A32" s="410" t="s">
        <v>128</v>
      </c>
      <c r="B32" s="411"/>
      <c r="C32" s="431"/>
      <c r="D32" s="412"/>
      <c r="E32" s="462"/>
      <c r="F32" s="431"/>
      <c r="G32" s="412"/>
      <c r="H32" s="413"/>
    </row>
    <row r="33" spans="1:8">
      <c r="A33" s="410" t="s">
        <v>129</v>
      </c>
      <c r="B33" s="411"/>
      <c r="C33" s="431"/>
      <c r="D33" s="412"/>
      <c r="E33" s="462"/>
      <c r="F33" s="431"/>
      <c r="G33" s="412"/>
      <c r="H33" s="413"/>
    </row>
    <row r="34" spans="1:8">
      <c r="A34" s="427" t="s">
        <v>263</v>
      </c>
      <c r="B34" s="441"/>
      <c r="C34" s="460"/>
      <c r="D34" s="460"/>
      <c r="E34" s="460"/>
      <c r="F34" s="460"/>
      <c r="G34" s="460"/>
      <c r="H34" s="461"/>
    </row>
    <row r="35" spans="1:8">
      <c r="A35" s="427" t="s">
        <v>253</v>
      </c>
      <c r="B35" s="441"/>
      <c r="C35" s="433">
        <f>'FATOR K'!K19</f>
        <v>1</v>
      </c>
      <c r="D35" s="416"/>
      <c r="E35" s="416"/>
      <c r="F35" s="433">
        <f>'FATOR K'!K19</f>
        <v>1</v>
      </c>
      <c r="G35" s="416"/>
      <c r="H35" s="417"/>
    </row>
    <row r="36" spans="1:8" ht="15" thickBot="1">
      <c r="A36" s="425" t="s">
        <v>216</v>
      </c>
      <c r="B36" s="442"/>
      <c r="C36" s="432">
        <f>ROUND((C35*C34),2)</f>
        <v>0</v>
      </c>
      <c r="D36" s="432"/>
      <c r="E36" s="432"/>
      <c r="F36" s="432">
        <f>ROUND((F35*F34),2)</f>
        <v>0</v>
      </c>
      <c r="G36" s="432"/>
      <c r="H36" s="434"/>
    </row>
  </sheetData>
  <mergeCells count="80">
    <mergeCell ref="A12:H12"/>
    <mergeCell ref="A13:B13"/>
    <mergeCell ref="A1:H1"/>
    <mergeCell ref="F9:H9"/>
    <mergeCell ref="F10:H10"/>
    <mergeCell ref="A3:H3"/>
    <mergeCell ref="F8:H8"/>
    <mergeCell ref="C8:E8"/>
    <mergeCell ref="C9:E9"/>
    <mergeCell ref="C10:E10"/>
    <mergeCell ref="F4:H4"/>
    <mergeCell ref="A8:B8"/>
    <mergeCell ref="A9:B9"/>
    <mergeCell ref="A10:B10"/>
    <mergeCell ref="F7:H7"/>
    <mergeCell ref="A4:B4"/>
    <mergeCell ref="C4:E4"/>
    <mergeCell ref="A6:B6"/>
    <mergeCell ref="C6:E6"/>
    <mergeCell ref="A7:B7"/>
    <mergeCell ref="C7:E7"/>
    <mergeCell ref="C5:E5"/>
    <mergeCell ref="F34:H34"/>
    <mergeCell ref="C32:E32"/>
    <mergeCell ref="C15:E15"/>
    <mergeCell ref="C34:E34"/>
    <mergeCell ref="C31:E31"/>
    <mergeCell ref="C33:E33"/>
    <mergeCell ref="C19:E19"/>
    <mergeCell ref="F33:H33"/>
    <mergeCell ref="F31:H31"/>
    <mergeCell ref="C25:H25"/>
    <mergeCell ref="F5:H5"/>
    <mergeCell ref="A29:H29"/>
    <mergeCell ref="C13:E13"/>
    <mergeCell ref="F13:H13"/>
    <mergeCell ref="F6:H6"/>
    <mergeCell ref="A14:B14"/>
    <mergeCell ref="C23:H23"/>
    <mergeCell ref="C24:H24"/>
    <mergeCell ref="C26:H26"/>
    <mergeCell ref="F14:H14"/>
    <mergeCell ref="C14:E14"/>
    <mergeCell ref="F17:H17"/>
    <mergeCell ref="C16:E16"/>
    <mergeCell ref="C27:H27"/>
    <mergeCell ref="C17:E17"/>
    <mergeCell ref="A5:B5"/>
    <mergeCell ref="C36:E36"/>
    <mergeCell ref="A24:B24"/>
    <mergeCell ref="A22:B22"/>
    <mergeCell ref="A23:B23"/>
    <mergeCell ref="F32:H32"/>
    <mergeCell ref="F35:H35"/>
    <mergeCell ref="F36:H36"/>
    <mergeCell ref="C35:E35"/>
    <mergeCell ref="A30:B30"/>
    <mergeCell ref="A26:B26"/>
    <mergeCell ref="C30:E30"/>
    <mergeCell ref="F30:H30"/>
    <mergeCell ref="A34:B34"/>
    <mergeCell ref="A35:B35"/>
    <mergeCell ref="A36:B36"/>
    <mergeCell ref="A27:B27"/>
    <mergeCell ref="A32:B32"/>
    <mergeCell ref="A31:B31"/>
    <mergeCell ref="A33:B33"/>
    <mergeCell ref="F15:H15"/>
    <mergeCell ref="F16:H16"/>
    <mergeCell ref="C18:E18"/>
    <mergeCell ref="F18:H18"/>
    <mergeCell ref="F19:H19"/>
    <mergeCell ref="A21:H21"/>
    <mergeCell ref="A15:B15"/>
    <mergeCell ref="A16:B16"/>
    <mergeCell ref="A19:B19"/>
    <mergeCell ref="A17:B17"/>
    <mergeCell ref="A18:B18"/>
    <mergeCell ref="A25:B25"/>
    <mergeCell ref="C22:H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AB0F-97B9-4B30-8E75-D6AFB83B76F3}">
  <dimension ref="A1:H7"/>
  <sheetViews>
    <sheetView workbookViewId="0">
      <selection activeCell="E16" sqref="E16"/>
    </sheetView>
  </sheetViews>
  <sheetFormatPr defaultColWidth="9.140625" defaultRowHeight="12.75"/>
  <cols>
    <col min="1" max="1" width="4.85546875" style="129" bestFit="1" customWidth="1"/>
    <col min="2" max="2" width="9" style="129" bestFit="1" customWidth="1"/>
    <col min="3" max="3" width="12.85546875" style="129" bestFit="1" customWidth="1"/>
    <col min="4" max="4" width="10.28515625" style="129" bestFit="1" customWidth="1"/>
    <col min="5" max="5" width="67" style="129" customWidth="1"/>
    <col min="6" max="6" width="10.42578125" style="129" bestFit="1" customWidth="1"/>
    <col min="7" max="7" width="9" style="129" bestFit="1" customWidth="1"/>
    <col min="8" max="8" width="11.7109375" style="129" bestFit="1" customWidth="1"/>
    <col min="9" max="16384" width="9.140625" style="129"/>
  </cols>
  <sheetData>
    <row r="1" spans="1:8" ht="16.5" thickBot="1">
      <c r="A1" s="351" t="s">
        <v>264</v>
      </c>
      <c r="B1" s="352"/>
      <c r="C1" s="352"/>
      <c r="D1" s="352"/>
      <c r="E1" s="352"/>
      <c r="F1" s="352"/>
      <c r="G1" s="352"/>
      <c r="H1" s="353"/>
    </row>
    <row r="2" spans="1:8" ht="13.5" thickBot="1"/>
    <row r="3" spans="1:8">
      <c r="A3" s="443" t="s">
        <v>265</v>
      </c>
      <c r="B3" s="444"/>
      <c r="C3" s="444"/>
      <c r="D3" s="444"/>
      <c r="E3" s="444"/>
      <c r="F3" s="444"/>
      <c r="G3" s="444"/>
      <c r="H3" s="445"/>
    </row>
    <row r="4" spans="1:8" ht="24">
      <c r="A4" s="142" t="s">
        <v>7</v>
      </c>
      <c r="B4" s="155" t="s">
        <v>8</v>
      </c>
      <c r="C4" s="155" t="s">
        <v>9</v>
      </c>
      <c r="D4" s="155" t="s">
        <v>10</v>
      </c>
      <c r="E4" s="155" t="s">
        <v>11</v>
      </c>
      <c r="F4" s="148" t="s">
        <v>266</v>
      </c>
      <c r="G4" s="155" t="s">
        <v>267</v>
      </c>
      <c r="H4" s="143" t="s">
        <v>268</v>
      </c>
    </row>
    <row r="5" spans="1:8">
      <c r="A5" s="198" t="s">
        <v>57</v>
      </c>
      <c r="B5" s="293"/>
      <c r="C5" s="293"/>
      <c r="D5" s="294"/>
      <c r="E5" s="199" t="s">
        <v>58</v>
      </c>
      <c r="F5" s="291"/>
      <c r="G5" s="205">
        <f>'FATOR K'!K18</f>
        <v>1</v>
      </c>
      <c r="H5" s="315">
        <f>ROUND((F5*G5),2)</f>
        <v>0</v>
      </c>
    </row>
    <row r="6" spans="1:8" ht="51" customHeight="1">
      <c r="A6" s="198" t="s">
        <v>269</v>
      </c>
      <c r="B6" s="293"/>
      <c r="C6" s="293"/>
      <c r="D6" s="294"/>
      <c r="E6" s="200" t="s">
        <v>61</v>
      </c>
      <c r="F6" s="291"/>
      <c r="G6" s="205">
        <f>'FATOR K'!K18</f>
        <v>1</v>
      </c>
      <c r="H6" s="207">
        <f>ROUND((F6*G6),2)</f>
        <v>0</v>
      </c>
    </row>
    <row r="7" spans="1:8" ht="21.6" customHeight="1" thickBot="1">
      <c r="A7" s="201" t="s">
        <v>135</v>
      </c>
      <c r="B7" s="295"/>
      <c r="C7" s="296"/>
      <c r="D7" s="297"/>
      <c r="E7" s="202" t="s">
        <v>64</v>
      </c>
      <c r="F7" s="292"/>
      <c r="G7" s="206">
        <f>'FATOR K'!K18</f>
        <v>1</v>
      </c>
      <c r="H7" s="268">
        <f>ROUND((F7*G7),2)</f>
        <v>0</v>
      </c>
    </row>
  </sheetData>
  <mergeCells count="2">
    <mergeCell ref="A3:H3"/>
    <mergeCell ref="A1:H1"/>
  </mergeCells>
  <phoneticPr fontId="2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7DE3D2-1E5E-4B73-9324-4D011E4BCCCB}">
  <sheetPr>
    <tabColor theme="2" tint="-0.249977111117893"/>
    <pageSetUpPr fitToPage="1"/>
  </sheetPr>
  <dimension ref="A1:K20"/>
  <sheetViews>
    <sheetView topLeftCell="B1" zoomScale="90" zoomScaleNormal="90" workbookViewId="0">
      <selection activeCell="M14" sqref="M14"/>
    </sheetView>
  </sheetViews>
  <sheetFormatPr defaultColWidth="8.85546875" defaultRowHeight="15"/>
  <cols>
    <col min="1" max="1" width="8.28515625" style="163" customWidth="1"/>
    <col min="2" max="2" width="38.42578125" style="163" customWidth="1"/>
    <col min="3" max="3" width="6.28515625" style="164" customWidth="1"/>
    <col min="4" max="4" width="5.7109375" style="165" customWidth="1"/>
    <col min="5" max="5" width="12.28515625" style="163" customWidth="1"/>
    <col min="6" max="6" width="11.28515625" style="163" customWidth="1"/>
    <col min="7" max="7" width="13.140625" style="163" bestFit="1" customWidth="1"/>
    <col min="8" max="8" width="9.42578125" style="163" bestFit="1" customWidth="1"/>
    <col min="9" max="9" width="8.42578125" style="163" bestFit="1" customWidth="1"/>
    <col min="10" max="10" width="6.7109375" style="163" bestFit="1" customWidth="1"/>
    <col min="11" max="11" width="8.42578125" style="163" bestFit="1" customWidth="1"/>
    <col min="12" max="16384" width="8.85546875" style="163"/>
  </cols>
  <sheetData>
    <row r="1" spans="1:11" s="156" customFormat="1" ht="16.5" thickBot="1">
      <c r="A1" s="476" t="s">
        <v>270</v>
      </c>
      <c r="B1" s="477"/>
      <c r="C1" s="477"/>
      <c r="D1" s="477"/>
      <c r="E1" s="477"/>
      <c r="F1" s="477"/>
      <c r="G1" s="477"/>
      <c r="H1" s="477"/>
      <c r="I1" s="477"/>
      <c r="J1" s="477"/>
      <c r="K1" s="478"/>
    </row>
    <row r="2" spans="1:11" ht="16.5" thickBot="1">
      <c r="A2" s="157"/>
      <c r="B2" s="158"/>
      <c r="C2" s="159"/>
      <c r="D2" s="160"/>
      <c r="E2" s="160"/>
      <c r="F2" s="161"/>
      <c r="G2" s="162"/>
    </row>
    <row r="3" spans="1:11">
      <c r="A3" s="482" t="s">
        <v>271</v>
      </c>
      <c r="B3" s="483"/>
      <c r="C3" s="483"/>
      <c r="D3" s="483"/>
      <c r="E3" s="483"/>
      <c r="F3" s="483"/>
      <c r="G3" s="483"/>
      <c r="H3" s="483"/>
      <c r="I3" s="483"/>
      <c r="J3" s="483"/>
      <c r="K3" s="484"/>
    </row>
    <row r="4" spans="1:11">
      <c r="A4" s="174" t="s">
        <v>272</v>
      </c>
      <c r="B4" s="175"/>
      <c r="C4" s="175"/>
      <c r="D4" s="176"/>
      <c r="E4" s="177"/>
      <c r="F4" s="178"/>
      <c r="G4" s="179"/>
      <c r="H4" s="179"/>
      <c r="I4" s="179"/>
      <c r="J4" s="180"/>
      <c r="K4" s="298"/>
    </row>
    <row r="5" spans="1:11">
      <c r="A5" s="174" t="s">
        <v>273</v>
      </c>
      <c r="B5" s="175"/>
      <c r="C5" s="175"/>
      <c r="D5" s="176"/>
      <c r="E5" s="177"/>
      <c r="F5" s="178"/>
      <c r="G5" s="179"/>
      <c r="H5" s="179"/>
      <c r="I5" s="179"/>
      <c r="J5" s="180"/>
      <c r="K5" s="298"/>
    </row>
    <row r="6" spans="1:11">
      <c r="A6" s="174" t="s">
        <v>274</v>
      </c>
      <c r="B6" s="175"/>
      <c r="C6" s="175"/>
      <c r="D6" s="176"/>
      <c r="E6" s="177"/>
      <c r="F6" s="178"/>
      <c r="G6" s="179"/>
      <c r="H6" s="179"/>
      <c r="I6" s="179"/>
      <c r="J6" s="180"/>
      <c r="K6" s="299">
        <f>K5+K4</f>
        <v>0</v>
      </c>
    </row>
    <row r="7" spans="1:11">
      <c r="A7" s="174" t="s">
        <v>275</v>
      </c>
      <c r="B7" s="175"/>
      <c r="C7" s="175"/>
      <c r="D7" s="176"/>
      <c r="E7" s="177"/>
      <c r="F7" s="178"/>
      <c r="G7" s="179"/>
      <c r="H7" s="179"/>
      <c r="I7" s="179"/>
      <c r="J7" s="180"/>
      <c r="K7" s="298"/>
    </row>
    <row r="8" spans="1:11">
      <c r="A8" s="182" t="s">
        <v>276</v>
      </c>
      <c r="B8" s="183"/>
      <c r="C8" s="183"/>
      <c r="D8" s="176"/>
      <c r="E8" s="183"/>
      <c r="F8" s="178"/>
      <c r="G8" s="179"/>
      <c r="H8" s="179"/>
      <c r="I8" s="179"/>
      <c r="J8" s="180"/>
      <c r="K8" s="298"/>
    </row>
    <row r="9" spans="1:11">
      <c r="A9" s="182" t="s">
        <v>277</v>
      </c>
      <c r="B9" s="183"/>
      <c r="C9" s="183"/>
      <c r="D9" s="176"/>
      <c r="E9" s="183"/>
      <c r="F9" s="178"/>
      <c r="G9" s="179"/>
      <c r="H9" s="179"/>
      <c r="I9" s="179"/>
      <c r="J9" s="180"/>
      <c r="K9" s="298"/>
    </row>
    <row r="10" spans="1:11">
      <c r="A10" s="182" t="s">
        <v>278</v>
      </c>
      <c r="B10" s="183"/>
      <c r="C10" s="183"/>
      <c r="D10" s="176"/>
      <c r="E10" s="183"/>
      <c r="F10" s="178"/>
      <c r="G10" s="179"/>
      <c r="H10" s="179"/>
      <c r="I10" s="179"/>
      <c r="J10" s="180"/>
      <c r="K10" s="181">
        <f>J11/(1-J11)</f>
        <v>0</v>
      </c>
    </row>
    <row r="11" spans="1:11">
      <c r="A11" s="184" t="s">
        <v>211</v>
      </c>
      <c r="B11" s="185"/>
      <c r="C11" s="185"/>
      <c r="D11" s="176"/>
      <c r="E11" s="179"/>
      <c r="F11" s="178"/>
      <c r="G11" s="186"/>
      <c r="H11" s="179"/>
      <c r="I11" s="180"/>
      <c r="J11" s="187">
        <f>J12+J13+J14</f>
        <v>0</v>
      </c>
      <c r="K11" s="188"/>
    </row>
    <row r="12" spans="1:11">
      <c r="A12" s="174" t="s">
        <v>212</v>
      </c>
      <c r="B12" s="175"/>
      <c r="C12" s="183"/>
      <c r="D12" s="176"/>
      <c r="E12" s="179"/>
      <c r="F12" s="178"/>
      <c r="G12" s="189"/>
      <c r="H12" s="179"/>
      <c r="I12" s="180"/>
      <c r="J12" s="300"/>
      <c r="K12" s="190"/>
    </row>
    <row r="13" spans="1:11">
      <c r="A13" s="174" t="s">
        <v>213</v>
      </c>
      <c r="B13" s="175"/>
      <c r="C13" s="183"/>
      <c r="D13" s="176"/>
      <c r="E13" s="179"/>
      <c r="F13" s="178"/>
      <c r="G13" s="189"/>
      <c r="H13" s="179"/>
      <c r="I13" s="180"/>
      <c r="J13" s="300"/>
      <c r="K13" s="190"/>
    </row>
    <row r="14" spans="1:11">
      <c r="A14" s="174" t="s">
        <v>214</v>
      </c>
      <c r="B14" s="175"/>
      <c r="C14" s="183"/>
      <c r="D14" s="176"/>
      <c r="E14" s="179"/>
      <c r="F14" s="178"/>
      <c r="G14" s="189"/>
      <c r="H14" s="179"/>
      <c r="I14" s="180"/>
      <c r="J14" s="300"/>
      <c r="K14" s="191"/>
    </row>
    <row r="15" spans="1:11">
      <c r="A15" s="166"/>
      <c r="B15" s="167"/>
      <c r="C15" s="168"/>
      <c r="D15" s="169"/>
      <c r="E15" s="170"/>
      <c r="F15" s="171"/>
      <c r="G15" s="172"/>
      <c r="K15" s="173"/>
    </row>
    <row r="16" spans="1:11">
      <c r="A16" s="192" t="s">
        <v>279</v>
      </c>
      <c r="B16" s="193" t="s">
        <v>280</v>
      </c>
      <c r="C16" s="481" t="s">
        <v>281</v>
      </c>
      <c r="D16" s="481"/>
      <c r="E16" s="481"/>
      <c r="F16" s="481"/>
      <c r="G16" s="481"/>
      <c r="H16" s="481"/>
      <c r="I16" s="481"/>
      <c r="J16" s="481"/>
      <c r="K16" s="194">
        <f>(1+K6+K8)*(1+K9)*(1+K10)</f>
        <v>1</v>
      </c>
    </row>
    <row r="17" spans="1:11">
      <c r="A17" s="192" t="s">
        <v>282</v>
      </c>
      <c r="B17" s="193" t="s">
        <v>283</v>
      </c>
      <c r="C17" s="481" t="s">
        <v>284</v>
      </c>
      <c r="D17" s="481"/>
      <c r="E17" s="481"/>
      <c r="F17" s="481"/>
      <c r="G17" s="481"/>
      <c r="H17" s="481"/>
      <c r="I17" s="481"/>
      <c r="J17" s="481"/>
      <c r="K17" s="194">
        <f>ROUND(((1+K7+K8)*(1+K9)*(1+K10)),2)</f>
        <v>1</v>
      </c>
    </row>
    <row r="18" spans="1:11">
      <c r="A18" s="192" t="s">
        <v>285</v>
      </c>
      <c r="B18" s="193" t="s">
        <v>286</v>
      </c>
      <c r="C18" s="481" t="s">
        <v>287</v>
      </c>
      <c r="D18" s="481"/>
      <c r="E18" s="481"/>
      <c r="F18" s="481"/>
      <c r="G18" s="481"/>
      <c r="H18" s="481"/>
      <c r="I18" s="481"/>
      <c r="J18" s="481"/>
      <c r="K18" s="194">
        <f>ROUND(((1+K8)*(1+K9)*(1+K10)),2)</f>
        <v>1</v>
      </c>
    </row>
    <row r="19" spans="1:11" ht="15.75" thickBot="1">
      <c r="A19" s="195" t="s">
        <v>288</v>
      </c>
      <c r="B19" s="196" t="s">
        <v>289</v>
      </c>
      <c r="C19" s="479" t="s">
        <v>290</v>
      </c>
      <c r="D19" s="479"/>
      <c r="E19" s="479"/>
      <c r="F19" s="479"/>
      <c r="G19" s="479"/>
      <c r="H19" s="479"/>
      <c r="I19" s="479"/>
      <c r="J19" s="479"/>
      <c r="K19" s="197">
        <f>ROUND(((1+K9)*(1+K10)),2)</f>
        <v>1</v>
      </c>
    </row>
    <row r="20" spans="1:11">
      <c r="A20" s="480" t="s">
        <v>291</v>
      </c>
      <c r="B20" s="480"/>
      <c r="C20" s="480"/>
      <c r="D20" s="480"/>
      <c r="E20" s="480"/>
      <c r="F20" s="480"/>
      <c r="G20" s="480"/>
      <c r="H20" s="480"/>
      <c r="I20" s="480"/>
      <c r="J20" s="480"/>
      <c r="K20" s="480"/>
    </row>
  </sheetData>
  <mergeCells count="7">
    <mergeCell ref="A1:K1"/>
    <mergeCell ref="C19:J19"/>
    <mergeCell ref="A20:K20"/>
    <mergeCell ref="C18:J18"/>
    <mergeCell ref="A3:K3"/>
    <mergeCell ref="C16:J16"/>
    <mergeCell ref="C17:J17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landscape" horizontalDpi="300" verticalDpi="300" r:id="rId1"/>
  <headerFooter>
    <oddFooter>Página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3A0AECF16DCE43814DAC9BA31E4679" ma:contentTypeVersion="22" ma:contentTypeDescription="Crie um novo documento." ma:contentTypeScope="" ma:versionID="aec5f010642350c9cb3fd7f457175378">
  <xsd:schema xmlns:xsd="http://www.w3.org/2001/XMLSchema" xmlns:xs="http://www.w3.org/2001/XMLSchema" xmlns:p="http://schemas.microsoft.com/office/2006/metadata/properties" xmlns:ns2="f713f894-8e5f-49bb-aba3-bc5acb6c15a1" xmlns:ns3="2654f1fe-3808-4788-a1c9-5f0b422ba0d6" targetNamespace="http://schemas.microsoft.com/office/2006/metadata/properties" ma:root="true" ma:fieldsID="25b9f4e67f1bfbd6f68c415fad045950" ns2:_="" ns3:_="">
    <xsd:import namespace="f713f894-8e5f-49bb-aba3-bc5acb6c15a1"/>
    <xsd:import namespace="2654f1fe-3808-4788-a1c9-5f0b422ba0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GPS20_x002d_04" minOccurs="0"/>
                <xsd:element ref="ns2:_x0020__x0020__x0020__x0020_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  <xsd:element ref="ns2:Data_x002f_hor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f894-8e5f-49bb-aba3-bc5acb6c1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37a9c149-240b-4054-b6f2-0d1c435622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GPS20_x002d_04" ma:index="24" nillable="true" ma:displayName="GPS 20-04" ma:format="Dropdown" ma:internalName="GPS20_x002d_04">
      <xsd:simpleType>
        <xsd:restriction base="dms:Text">
          <xsd:maxLength value="255"/>
        </xsd:restriction>
      </xsd:simpleType>
    </xsd:element>
    <xsd:element name="_x0020__x0020__x0020__x0020_" ma:index="25" nillable="true" ma:displayName="    " ma:format="Dropdown" ma:internalName="_x0020__x0020__x0020__x0020_">
      <xsd:simpleType>
        <xsd:restriction base="dms:Text">
          <xsd:maxLength value="255"/>
        </xsd:restriction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7" nillable="true" ma:displayName="Status de liberação" ma:internalName="Status_x0020_de_x0020_libera_x00e7__x00e3_o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Data_x002f_hora" ma:index="29" nillable="true" ma:displayName="Data/hora" ma:format="DateTime" ma:internalName="Data_x002f_hor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54f1fe-3808-4788-a1c9-5f0b422ba0d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401889a-5795-441c-8727-ad37507fe82d}" ma:internalName="TaxCatchAll" ma:showField="CatchAllData" ma:web="2654f1fe-3808-4788-a1c9-5f0b422ba0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PS20_x002d_04 xmlns="f713f894-8e5f-49bb-aba3-bc5acb6c15a1" xsi:nil="true"/>
    <_x0020__x0020__x0020__x0020_ xmlns="f713f894-8e5f-49bb-aba3-bc5acb6c15a1" xsi:nil="true"/>
    <lcf76f155ced4ddcb4097134ff3c332f xmlns="f713f894-8e5f-49bb-aba3-bc5acb6c15a1">
      <Terms xmlns="http://schemas.microsoft.com/office/infopath/2007/PartnerControls"/>
    </lcf76f155ced4ddcb4097134ff3c332f>
    <TaxCatchAll xmlns="2654f1fe-3808-4788-a1c9-5f0b422ba0d6" xsi:nil="true"/>
    <_Flow_SignoffStatus xmlns="f713f894-8e5f-49bb-aba3-bc5acb6c15a1" xsi:nil="true"/>
    <Data_x002f_hora xmlns="f713f894-8e5f-49bb-aba3-bc5acb6c15a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3306E1-84F3-45BC-A364-C71D83046C89}"/>
</file>

<file path=customXml/itemProps2.xml><?xml version="1.0" encoding="utf-8"?>
<ds:datastoreItem xmlns:ds="http://schemas.openxmlformats.org/officeDocument/2006/customXml" ds:itemID="{F5352DBB-54CD-4BCA-8464-A3FA8AE1D6AE}"/>
</file>

<file path=customXml/itemProps3.xml><?xml version="1.0" encoding="utf-8"?>
<ds:datastoreItem xmlns:ds="http://schemas.openxmlformats.org/officeDocument/2006/customXml" ds:itemID="{007E8F4B-B096-4948-B87A-165B495588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2024-03-04T18:58:08Z</dcterms:created>
  <dcterms:modified xsi:type="dcterms:W3CDTF">2024-05-07T20:19:17Z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0x010100E13A0AECF16DCE43814DAC9BA31E4679</vt:lpwstr>
  </property>
  <property fmtid="{D5CDD505-2E9C-101B-9397-08002B2CF9AE}" pid="3" name="MediaServiceImageTags">
    <vt:lpwstr/>
  </property>
</Properties>
</file>